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Blank\"/>
    </mc:Choice>
  </mc:AlternateContent>
  <xr:revisionPtr revIDLastSave="0" documentId="13_ncr:1_{DBF8A4D7-C2CB-4892-B144-FB830D02EFBC}" xr6:coauthVersionLast="47" xr6:coauthVersionMax="47" xr10:uidLastSave="{00000000-0000-0000-0000-000000000000}"/>
  <bookViews>
    <workbookView xWindow="4185" yWindow="3555" windowWidth="20520" windowHeight="11025" tabRatio="599" firstSheet="5" activeTab="13" xr2:uid="{00000000-000D-0000-FFFF-FFFF00000000}"/>
  </bookViews>
  <sheets>
    <sheet name="Fixed Assets" sheetId="1" r:id="rId1"/>
    <sheet name="Current Assets" sheetId="2" r:id="rId2"/>
    <sheet name="Current Liabilities" sheetId="3" r:id="rId3"/>
    <sheet name="Funding" sheetId="4" r:id="rId4"/>
    <sheet name="Scale" sheetId="13" state="hidden" r:id="rId5"/>
    <sheet name="PAYE-NIC" sheetId="8" r:id="rId6"/>
    <sheet name="VAT" sheetId="15" r:id="rId7"/>
    <sheet name="Misc" sheetId="9" r:id="rId8"/>
    <sheet name="Accls" sheetId="16" r:id="rId9"/>
    <sheet name="PurchAccls" sheetId="18" r:id="rId10"/>
    <sheet name="DLA" sheetId="10" r:id="rId11"/>
    <sheet name="Pension" sheetId="20" r:id="rId12"/>
    <sheet name="RM.XLS" sheetId="19" r:id="rId13"/>
    <sheet name="WIP.XLS" sheetId="17" r:id="rId14"/>
    <sheet name="AD.XLSX" sheetId="5" r:id="rId15"/>
    <sheet name="AC.XLSX" sheetId="6" r:id="rId16"/>
    <sheet name="TB.XLSX" sheetId="11" r:id="rId17"/>
    <sheet name="Momentum" sheetId="12" state="hidden" r:id="rId18"/>
  </sheets>
  <definedNames>
    <definedName name="Sheet1">#REF!</definedName>
  </definedNames>
  <calcPr calcId="181029" fullPrecision="0"/>
</workbook>
</file>

<file path=xl/calcChain.xml><?xml version="1.0" encoding="utf-8"?>
<calcChain xmlns="http://schemas.openxmlformats.org/spreadsheetml/2006/main">
  <c r="E48" i="11" l="1"/>
  <c r="F48" i="11"/>
  <c r="E49" i="11"/>
  <c r="F49" i="11"/>
  <c r="C9" i="4"/>
  <c r="C10" i="4" s="1"/>
  <c r="F10" i="4" s="1"/>
  <c r="E9" i="3"/>
  <c r="C9" i="3"/>
  <c r="B9" i="3"/>
  <c r="D4" i="15"/>
  <c r="H6" i="16"/>
  <c r="H5" i="16"/>
  <c r="E44" i="11" l="1"/>
  <c r="F44" i="11"/>
  <c r="E45" i="11"/>
  <c r="F45" i="11"/>
  <c r="E46" i="11"/>
  <c r="F46" i="11"/>
  <c r="E47" i="11"/>
  <c r="F47" i="11"/>
  <c r="E42" i="11" l="1"/>
  <c r="F42" i="11"/>
  <c r="E43" i="11"/>
  <c r="F43" i="11"/>
  <c r="E37" i="11" l="1"/>
  <c r="F37" i="11"/>
  <c r="E38" i="11"/>
  <c r="F38" i="11"/>
  <c r="E39" i="11"/>
  <c r="F39" i="11"/>
  <c r="E40" i="11"/>
  <c r="F40" i="11"/>
  <c r="E41" i="11"/>
  <c r="F41" i="11"/>
  <c r="C1" i="6" l="1"/>
  <c r="D4" i="19"/>
  <c r="C7" i="4"/>
  <c r="B7" i="4"/>
  <c r="E15" i="4"/>
  <c r="E13" i="4"/>
  <c r="E2" i="20"/>
  <c r="E12" i="3" s="1"/>
  <c r="B18" i="3"/>
  <c r="B17" i="3"/>
  <c r="B16" i="3"/>
  <c r="B10" i="3"/>
  <c r="B11" i="3"/>
  <c r="B12" i="3"/>
  <c r="B13" i="3"/>
  <c r="B8" i="3"/>
  <c r="B20" i="2"/>
  <c r="F7" i="4" l="1"/>
  <c r="E18" i="4"/>
  <c r="H9" i="16"/>
  <c r="E10" i="3" s="1"/>
  <c r="H8" i="16"/>
  <c r="F14" i="2" s="1"/>
  <c r="E5" i="19"/>
  <c r="D3" i="19"/>
  <c r="C16" i="1"/>
  <c r="F16" i="1" s="1"/>
  <c r="C8" i="1"/>
  <c r="F8" i="1" s="1"/>
  <c r="C10" i="1"/>
  <c r="F10" i="1" s="1"/>
  <c r="C12" i="1"/>
  <c r="F12" i="1" s="1"/>
  <c r="C13" i="1"/>
  <c r="F13" i="1" s="1"/>
  <c r="C14" i="1"/>
  <c r="F14" i="1" s="1"/>
  <c r="C15" i="1"/>
  <c r="F15" i="1" s="1"/>
  <c r="C18" i="1"/>
  <c r="F18" i="1" s="1"/>
  <c r="C19" i="1"/>
  <c r="F19" i="1" s="1"/>
  <c r="C9" i="1"/>
  <c r="F9" i="1" s="1"/>
  <c r="F4" i="19" l="1"/>
  <c r="D5" i="19"/>
  <c r="F5" i="19" s="1"/>
  <c r="F3" i="19"/>
  <c r="G69" i="8" l="1"/>
  <c r="F69" i="8"/>
  <c r="G65" i="8"/>
  <c r="F65" i="8"/>
  <c r="I65" i="8" l="1"/>
  <c r="F7" i="2" l="1"/>
  <c r="F8" i="2" l="1"/>
  <c r="H26" i="10" l="1"/>
  <c r="H28" i="10" s="1"/>
  <c r="D35" i="15" l="1"/>
  <c r="E35" i="15"/>
  <c r="F35" i="15"/>
  <c r="I38" i="8" l="1"/>
  <c r="E4" i="15" l="1"/>
  <c r="F4" i="15"/>
  <c r="D5" i="15"/>
  <c r="E5" i="15"/>
  <c r="F5" i="15"/>
  <c r="F7" i="15" l="1"/>
  <c r="D7" i="15"/>
  <c r="E7" i="15"/>
  <c r="D5" i="17" l="1"/>
  <c r="I2" i="18"/>
  <c r="H2" i="18"/>
  <c r="G2" i="18"/>
  <c r="F17" i="2"/>
  <c r="E25" i="1"/>
  <c r="D11" i="8"/>
  <c r="E11" i="8"/>
  <c r="E81" i="8" s="1"/>
  <c r="G11" i="10"/>
  <c r="G7" i="9"/>
  <c r="E11" i="3" s="1"/>
  <c r="G77" i="8"/>
  <c r="F77" i="8"/>
  <c r="G7" i="10"/>
  <c r="E3" i="11"/>
  <c r="F3" i="11"/>
  <c r="E4" i="11"/>
  <c r="F4" i="11"/>
  <c r="E5" i="11"/>
  <c r="F5" i="11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E34" i="11"/>
  <c r="F34" i="11"/>
  <c r="E35" i="11"/>
  <c r="F35" i="11"/>
  <c r="E36" i="11"/>
  <c r="F36" i="11"/>
  <c r="D20" i="2"/>
  <c r="H20" i="2" s="1"/>
  <c r="E16" i="3"/>
  <c r="I54" i="8"/>
  <c r="F4" i="17"/>
  <c r="C15" i="4"/>
  <c r="F15" i="4" s="1"/>
  <c r="I43" i="8"/>
  <c r="B14" i="2"/>
  <c r="I16" i="8"/>
  <c r="I32" i="8"/>
  <c r="C13" i="4"/>
  <c r="B13" i="4"/>
  <c r="E101" i="8"/>
  <c r="D81" i="8"/>
  <c r="D101" i="8"/>
  <c r="A88" i="8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E21" i="1"/>
  <c r="E24" i="1"/>
  <c r="D16" i="2"/>
  <c r="C21" i="3"/>
  <c r="E104" i="8" s="1"/>
  <c r="C25" i="3"/>
  <c r="C26" i="3" s="1"/>
  <c r="C13" i="3"/>
  <c r="C18" i="3"/>
  <c r="F18" i="3" s="1"/>
  <c r="C17" i="3"/>
  <c r="G5" i="15" s="1"/>
  <c r="F21" i="2"/>
  <c r="C8" i="3"/>
  <c r="C10" i="3"/>
  <c r="C11" i="3"/>
  <c r="C12" i="3"/>
  <c r="F12" i="3" s="1"/>
  <c r="C16" i="3"/>
  <c r="G4" i="15" s="1"/>
  <c r="D14" i="2"/>
  <c r="D15" i="2"/>
  <c r="F10" i="2"/>
  <c r="D7" i="2"/>
  <c r="D8" i="2"/>
  <c r="D19" i="2"/>
  <c r="H19" i="2" s="1"/>
  <c r="D12" i="2"/>
  <c r="B7" i="2"/>
  <c r="B8" i="2"/>
  <c r="B12" i="2"/>
  <c r="B19" i="2"/>
  <c r="F2" i="10"/>
  <c r="B15" i="4"/>
  <c r="G101" i="8"/>
  <c r="F101" i="8"/>
  <c r="F8" i="13"/>
  <c r="Q5" i="13"/>
  <c r="Q3" i="13"/>
  <c r="Q4" i="13" s="1"/>
  <c r="Q1" i="13" s="1"/>
  <c r="K3" i="13"/>
  <c r="H8" i="13"/>
  <c r="K8" i="13"/>
  <c r="L8" i="13"/>
  <c r="M8" i="13" s="1"/>
  <c r="N8" i="13"/>
  <c r="C1" i="5"/>
  <c r="F12" i="2" s="1"/>
  <c r="F24" i="2" s="1"/>
  <c r="F3" i="17"/>
  <c r="F2" i="11" l="1"/>
  <c r="C17" i="1"/>
  <c r="F17" i="1" s="1"/>
  <c r="C11" i="1"/>
  <c r="F11" i="1" s="1"/>
  <c r="C18" i="4"/>
  <c r="F13" i="4"/>
  <c r="E8" i="3"/>
  <c r="F8" i="3" s="1"/>
  <c r="F10" i="3"/>
  <c r="E26" i="1"/>
  <c r="E2" i="11"/>
  <c r="I69" i="8"/>
  <c r="I22" i="8"/>
  <c r="I77" i="8"/>
  <c r="I48" i="8"/>
  <c r="I59" i="8"/>
  <c r="I27" i="8"/>
  <c r="C22" i="3"/>
  <c r="F81" i="8"/>
  <c r="G13" i="10"/>
  <c r="E13" i="3" s="1"/>
  <c r="D10" i="2"/>
  <c r="D17" i="2"/>
  <c r="H17" i="2" s="1"/>
  <c r="F26" i="3"/>
  <c r="H12" i="2"/>
  <c r="C14" i="3"/>
  <c r="E103" i="8"/>
  <c r="E105" i="8" s="1"/>
  <c r="G81" i="8"/>
  <c r="E17" i="3"/>
  <c r="E19" i="3" s="1"/>
  <c r="F11" i="3"/>
  <c r="D21" i="2"/>
  <c r="H21" i="2" s="1"/>
  <c r="C19" i="3"/>
  <c r="E5" i="17"/>
  <c r="F5" i="17" s="1"/>
  <c r="C25" i="1" l="1"/>
  <c r="C30" i="3"/>
  <c r="D24" i="2"/>
  <c r="G14" i="10"/>
  <c r="C24" i="1"/>
  <c r="C26" i="1" s="1"/>
  <c r="H10" i="2"/>
  <c r="H24" i="2"/>
  <c r="C21" i="1"/>
  <c r="F21" i="1" s="1"/>
  <c r="E22" i="3"/>
  <c r="F18" i="4"/>
  <c r="F19" i="3"/>
  <c r="E14" i="3"/>
  <c r="E30" i="3" l="1"/>
  <c r="F22" i="3"/>
  <c r="F13" i="3"/>
  <c r="F14" i="3"/>
  <c r="F30" i="3" l="1"/>
</calcChain>
</file>

<file path=xl/sharedStrings.xml><?xml version="1.0" encoding="utf-8"?>
<sst xmlns="http://schemas.openxmlformats.org/spreadsheetml/2006/main" count="654" uniqueCount="427">
  <si>
    <t>Total Creditors</t>
  </si>
  <si>
    <t>Bal per Vat Rec</t>
  </si>
  <si>
    <t>No</t>
  </si>
  <si>
    <t>Type</t>
  </si>
  <si>
    <t>Date</t>
  </si>
  <si>
    <t>Ref.</t>
  </si>
  <si>
    <t>Details</t>
  </si>
  <si>
    <t>Bal per NIC Control</t>
  </si>
  <si>
    <t>Bal per Stats</t>
  </si>
  <si>
    <t>Total Current Liabilities</t>
  </si>
  <si>
    <t>Shareholders Funds</t>
  </si>
  <si>
    <t>Payroll</t>
  </si>
  <si>
    <t>Weekly</t>
  </si>
  <si>
    <t>Monthly</t>
  </si>
  <si>
    <t>PAYE</t>
  </si>
  <si>
    <t>NIC TOTAL</t>
  </si>
  <si>
    <t>Payments</t>
  </si>
  <si>
    <t>Total Payments</t>
  </si>
  <si>
    <t>Due</t>
  </si>
  <si>
    <t>Nominal</t>
  </si>
  <si>
    <t>Motor Vehicles</t>
  </si>
  <si>
    <t>AMBIC LIMITED</t>
  </si>
  <si>
    <t>FIXED ASSET SUMMARY REPORT</t>
  </si>
  <si>
    <t>FOR THE YEAR ENDED 30 JUNE 2008</t>
  </si>
  <si>
    <t>Asset group 522     Leasehold property (owned)</t>
  </si>
  <si>
    <t>Depreciation</t>
  </si>
  <si>
    <t xml:space="preserve">COST </t>
  </si>
  <si>
    <t xml:space="preserve">ADD/(DISP) </t>
  </si>
  <si>
    <t xml:space="preserve">ACCUM </t>
  </si>
  <si>
    <t xml:space="preserve">CHARGE </t>
  </si>
  <si>
    <t xml:space="preserve">ELIM DISP </t>
  </si>
  <si>
    <t xml:space="preserve">P/L DISP </t>
  </si>
  <si>
    <t xml:space="preserve">NBV </t>
  </si>
  <si>
    <t>001 Footpath</t>
  </si>
  <si>
    <t>002 Fencing</t>
  </si>
  <si>
    <t>003 Architect</t>
  </si>
  <si>
    <t xml:space="preserve">           NIL </t>
  </si>
  <si>
    <t>Asset group 523     Plant &amp; machin (owned)</t>
  </si>
  <si>
    <t>001 Wadkin Durham Spinle Moulder</t>
  </si>
  <si>
    <t xml:space="preserve">               </t>
  </si>
  <si>
    <t>002 Elcon Wall Saw</t>
  </si>
  <si>
    <t>003 Wadkin Durham Sliding Bench Panel Saw</t>
  </si>
  <si>
    <t>004 SCM Sliding Banch Panel Saw</t>
  </si>
  <si>
    <t>005 Progress Bench Drilling Machine</t>
  </si>
  <si>
    <t>006 Kurt Ehemen Bench Sander</t>
  </si>
  <si>
    <t>007 SBF Stefani Belt Sander</t>
  </si>
  <si>
    <t>008 Morbidelli CNC Woodworking Machine</t>
  </si>
  <si>
    <t>009 Assorted Sanders &amp; Drills</t>
  </si>
  <si>
    <t>010 Woodworking Large - Assrted F &amp; F</t>
  </si>
  <si>
    <t>011 Purpose Built Mezzanine Floor</t>
  </si>
  <si>
    <t>012 Guyson Shot Blasting &amp; Recycling Plant</t>
  </si>
  <si>
    <t>013 Guyson Pressure Pot &amp; Shot Cyclone</t>
  </si>
  <si>
    <t>014 Purpose Built Shot Blast Cabinet</t>
  </si>
  <si>
    <t>015 Wadkin Bursgreen Planner</t>
  </si>
  <si>
    <t>016 SCM Olympic Edge Bander</t>
  </si>
  <si>
    <t>017 Dewalt Radial Arm Crosscut Saw</t>
  </si>
  <si>
    <t>018 Interwood Hydrolic Laminating Press</t>
  </si>
  <si>
    <t>019 Avery Weighing Machine</t>
  </si>
  <si>
    <t>020 Woodworking - Small - F &amp; F assorted</t>
  </si>
  <si>
    <t>021 Tecna Spot Welder</t>
  </si>
  <si>
    <t>022 Morgan Electric Guillotine</t>
  </si>
  <si>
    <t>023 Startrite Circular Cutoff Saw</t>
  </si>
  <si>
    <t>024 Newark Weld Sets</t>
  </si>
  <si>
    <t>025 Purpose Built Panel Supports</t>
  </si>
  <si>
    <t>026 Norton Fly Press</t>
  </si>
  <si>
    <t>027 Morgan Rushworth Foot Pedal Operated Pan Folder</t>
  </si>
  <si>
    <t>028 Morgan Rushworth Manual Box Pan Folder</t>
  </si>
  <si>
    <t>029 Fabrication - Assorted Grinders &amp; Sanders</t>
  </si>
  <si>
    <t>030 Fabrication - F &amp; F Assorted</t>
  </si>
  <si>
    <t>031 Murad Capstan Lathe</t>
  </si>
  <si>
    <t>032 Harrison Variable Speed Toolroom Lathe</t>
  </si>
  <si>
    <t>033 Beaverpal Vertical Milling Machine</t>
  </si>
  <si>
    <t>034 Qualter &amp; Smith 10" Power Hacksaw</t>
  </si>
  <si>
    <t>035 Startrite Circular Cutoff Saw</t>
  </si>
  <si>
    <t>036 Jones &amp; Shipman Surface Grinder</t>
  </si>
  <si>
    <t>037 Toolroom - Assorted Saws</t>
  </si>
  <si>
    <t>038 Toolroom - F &amp; F Assorted</t>
  </si>
  <si>
    <t>039 Berridge Galvanised Metal Framed Water Backed</t>
  </si>
  <si>
    <t>040 Wagner Manual Powder Paint System</t>
  </si>
  <si>
    <t>041 Wagner Manual Powder Paint System</t>
  </si>
  <si>
    <t>042 SPX Wheelforce Tyre Changer</t>
  </si>
  <si>
    <t>043 SPX Wheelforce Wheel Balancing Machine</t>
  </si>
  <si>
    <t>044 Purpose Built Gas Fired Curing Oven</t>
  </si>
  <si>
    <t>045 Clarke Pneumatic Gun &amp; Trolley Jack</t>
  </si>
  <si>
    <t>046 Paint Shop - F &amp; F - Assorted</t>
  </si>
  <si>
    <t>047 Yards - Assorted Compressors</t>
  </si>
  <si>
    <t>048 Lancer Bros LPG Powered Forklift Truck</t>
  </si>
  <si>
    <t>049 DCS Control Systems Dust Control System</t>
  </si>
  <si>
    <t>050 Metal Framed ISO Shipping Containers</t>
  </si>
  <si>
    <t>051 'A' Frame Mobile Gantry</t>
  </si>
  <si>
    <t>052 Hogg Blasting and Finishing Pneumatic Shot Blast</t>
  </si>
  <si>
    <t>053 Orma Glue Spreader</t>
  </si>
  <si>
    <t>054 Ninfa Profile Spreader</t>
  </si>
  <si>
    <t>055 Machine</t>
  </si>
  <si>
    <t>056 XEROX</t>
  </si>
  <si>
    <t>057 DIGITAL CAMERA</t>
  </si>
  <si>
    <t>058 PACKARD BELL PC</t>
  </si>
  <si>
    <t>059 SAND BLASTER</t>
  </si>
  <si>
    <t>060 OVEN</t>
  </si>
  <si>
    <t>061 COMPRESSOR</t>
  </si>
  <si>
    <t>062 COMPRESSOR</t>
  </si>
  <si>
    <t>063 MINDON OVEN</t>
  </si>
  <si>
    <t>064 GUILLOTINE</t>
  </si>
  <si>
    <t>065 PIPE BENDER</t>
  </si>
  <si>
    <t>066 PRESSURE WASHER</t>
  </si>
  <si>
    <t>067 Tooling</t>
  </si>
  <si>
    <t>068 Wagner Spraytech</t>
  </si>
  <si>
    <t>069 Telephone System</t>
  </si>
  <si>
    <t>070 CNC Machine</t>
  </si>
  <si>
    <t>071 Geka Steelworker</t>
  </si>
  <si>
    <t>072 Spotwelder</t>
  </si>
  <si>
    <t>073 Makita Grinder</t>
  </si>
  <si>
    <t>074 Welding Torch</t>
  </si>
  <si>
    <t>075 Punching Unit</t>
  </si>
  <si>
    <t>076 Welding Gun</t>
  </si>
  <si>
    <t>077 Makita jigsaw</t>
  </si>
  <si>
    <t>078 Testing Kit</t>
  </si>
  <si>
    <t>079 Machine Mart</t>
  </si>
  <si>
    <t>080 Spraybooth</t>
  </si>
  <si>
    <t>081 Dryer</t>
  </si>
  <si>
    <t>082 Container</t>
  </si>
  <si>
    <t>083 Compressor</t>
  </si>
  <si>
    <t>084 Fork Lift Truck</t>
  </si>
  <si>
    <t>085 Building New Oven</t>
  </si>
  <si>
    <t>086 Flip Saw &amp; Planer</t>
  </si>
  <si>
    <t>087 Gema Optiflex Powder Machine</t>
  </si>
  <si>
    <t>088 MFT 1502 Part P Tester</t>
  </si>
  <si>
    <t>089 Tube Bending Machine</t>
  </si>
  <si>
    <t>090 MC 10/06 Scaffolding</t>
  </si>
  <si>
    <t>091 Pump &amp; Motor Set</t>
  </si>
  <si>
    <t>092 Hose &amp; Wash Gun</t>
  </si>
  <si>
    <t>093 Tooling for Longbow TM32</t>
  </si>
  <si>
    <t>094 Easywrap Polywrap Mailing M/C</t>
  </si>
  <si>
    <t>095 Gas Heater</t>
  </si>
  <si>
    <t>096 Tower &amp; Platforms</t>
  </si>
  <si>
    <t>097 Revaluation</t>
  </si>
  <si>
    <t>098 Grant</t>
  </si>
  <si>
    <t>099 1.8mm GFU Gravity Gun</t>
  </si>
  <si>
    <t>100 Lenar 254 Tractor Model 2008</t>
  </si>
  <si>
    <t>101 Phase Converter</t>
  </si>
  <si>
    <t>102 Plug &amp; Phase Converter</t>
  </si>
  <si>
    <t>103 Makita Drill</t>
  </si>
  <si>
    <t>Electricity</t>
  </si>
  <si>
    <t>004 Hewlett Packard Deskjet Printer</t>
  </si>
  <si>
    <t>005 Office -  F &amp; F Assorted</t>
  </si>
  <si>
    <t>006 Photocopier</t>
  </si>
  <si>
    <t>007 Packard Bell Computer</t>
  </si>
  <si>
    <t>008 Lap top Computer</t>
  </si>
  <si>
    <t>009 Packard PC</t>
  </si>
  <si>
    <t>010 Dell Laptop Computer</t>
  </si>
  <si>
    <t>011 MESH COMPUTERS</t>
  </si>
  <si>
    <t>012 PC SCREEN</t>
  </si>
  <si>
    <t>013 Dell Workstations</t>
  </si>
  <si>
    <t>014 Digital Camera</t>
  </si>
  <si>
    <t>015 IT Equipment</t>
  </si>
  <si>
    <t>016 Mobiles x 6</t>
  </si>
  <si>
    <t>017 Colour Laser Epson Printer</t>
  </si>
  <si>
    <t>018 Office Equipment</t>
  </si>
  <si>
    <t>019 Computer</t>
  </si>
  <si>
    <t>020 Camcorder</t>
  </si>
  <si>
    <t>021 PC World</t>
  </si>
  <si>
    <t>022 Computer</t>
  </si>
  <si>
    <t>023 Camers &amp; SD Card</t>
  </si>
  <si>
    <t>024 Laptop</t>
  </si>
  <si>
    <t>025 Lights for Camera Shoot</t>
  </si>
  <si>
    <t>026 Photocopier</t>
  </si>
  <si>
    <t>027 Kitchen Equipment</t>
  </si>
  <si>
    <t>028 Sat Nav</t>
  </si>
  <si>
    <t>029 Camera</t>
  </si>
  <si>
    <t>030 Vacuum</t>
  </si>
  <si>
    <t>031 Monitor</t>
  </si>
  <si>
    <t>032 Phones</t>
  </si>
  <si>
    <t>033 Label System</t>
  </si>
  <si>
    <t>034 Computer</t>
  </si>
  <si>
    <t>035 Laptop</t>
  </si>
  <si>
    <t>036 Software</t>
  </si>
  <si>
    <t>Asset group 525     Motor vehicles (owned)</t>
  </si>
  <si>
    <t>001 Transit Van - T931 SGR</t>
  </si>
  <si>
    <t>002 Fiesta Van - T983 SGR</t>
  </si>
  <si>
    <t>003 Transit Van - W654 NJR</t>
  </si>
  <si>
    <t>005 TRANSIT VAN  NG03 YPZ</t>
  </si>
  <si>
    <t>007 Ford 350 Hi Top</t>
  </si>
  <si>
    <t>008 Jumbo Van MM05 OUD</t>
  </si>
  <si>
    <t>Amount</t>
  </si>
  <si>
    <t>Debit</t>
  </si>
  <si>
    <t>Credit</t>
  </si>
  <si>
    <t>N/C</t>
  </si>
  <si>
    <t>Name</t>
  </si>
  <si>
    <t>Goodwill</t>
  </si>
  <si>
    <t>Other Debtors</t>
  </si>
  <si>
    <t>Prepayments</t>
  </si>
  <si>
    <t>Bank Current Account</t>
  </si>
  <si>
    <t>Ordinary Shares</t>
  </si>
  <si>
    <t>Reconcilliation</t>
  </si>
  <si>
    <t>Sage</t>
  </si>
  <si>
    <t xml:space="preserve">Source </t>
  </si>
  <si>
    <t>Documents</t>
  </si>
  <si>
    <t>Total Fixed Assets</t>
  </si>
  <si>
    <t>Bal per Cash Book</t>
  </si>
  <si>
    <t>Total Current Assets</t>
  </si>
  <si>
    <t>Accruals</t>
  </si>
  <si>
    <t>VAT Liability</t>
  </si>
  <si>
    <t>P.A.Y.E.</t>
  </si>
  <si>
    <t>Corporation Tax</t>
  </si>
  <si>
    <t>Deferred Tax</t>
  </si>
  <si>
    <t>104 Extractor Fan</t>
  </si>
  <si>
    <t>Asset group 524     Fixtures &amp; fittings (owned)</t>
  </si>
  <si>
    <t>001 BT Inspirataion Telephone System</t>
  </si>
  <si>
    <t>003 Elones Mini Tower Computer</t>
  </si>
  <si>
    <t>Total</t>
  </si>
  <si>
    <t>Scale Charge</t>
  </si>
  <si>
    <t>From</t>
  </si>
  <si>
    <t>P</t>
  </si>
  <si>
    <t>To</t>
  </si>
  <si>
    <t>D</t>
  </si>
  <si>
    <t>Days</t>
  </si>
  <si>
    <t>Net</t>
  </si>
  <si>
    <t>Vat</t>
  </si>
  <si>
    <t>Vehicle</t>
  </si>
  <si>
    <t>Emmisions</t>
  </si>
  <si>
    <t>Gross</t>
  </si>
  <si>
    <t>Reg</t>
  </si>
  <si>
    <t>Make &amp; Model</t>
  </si>
  <si>
    <t>Driver</t>
  </si>
  <si>
    <t>CC</t>
  </si>
  <si>
    <t>Value</t>
  </si>
  <si>
    <t>ND55 NGV</t>
  </si>
  <si>
    <t>VW Passatt TDI</t>
  </si>
  <si>
    <t>T Crawford</t>
  </si>
  <si>
    <t>Wk42</t>
  </si>
  <si>
    <t>Wk 43</t>
  </si>
  <si>
    <t>Wk 44</t>
  </si>
  <si>
    <t>Mth 10</t>
  </si>
  <si>
    <t>Wk45</t>
  </si>
  <si>
    <t>Wk46</t>
  </si>
  <si>
    <t>Wk47</t>
  </si>
  <si>
    <t>Wk48</t>
  </si>
  <si>
    <t>M11</t>
  </si>
  <si>
    <t>Wk49</t>
  </si>
  <si>
    <t>Wk 50</t>
  </si>
  <si>
    <t>Wk51</t>
  </si>
  <si>
    <t>Wk52</t>
  </si>
  <si>
    <t>M12</t>
  </si>
  <si>
    <t>Cost</t>
  </si>
  <si>
    <t>Depn</t>
  </si>
  <si>
    <t>Wk41</t>
  </si>
  <si>
    <t>Wk40</t>
  </si>
  <si>
    <t>SMP+SPP</t>
  </si>
  <si>
    <t>GOVT REFUND</t>
  </si>
  <si>
    <t>Difference (Wk52)</t>
  </si>
  <si>
    <t>Totals</t>
  </si>
  <si>
    <t xml:space="preserve">Misc purchases </t>
  </si>
  <si>
    <t>Total Balances</t>
  </si>
  <si>
    <t>Description</t>
  </si>
  <si>
    <t>Current</t>
  </si>
  <si>
    <t>Period</t>
  </si>
  <si>
    <t>Year</t>
  </si>
  <si>
    <t>NetValue</t>
  </si>
  <si>
    <t>VatValue</t>
  </si>
  <si>
    <t>TotalValue</t>
  </si>
  <si>
    <t>VAT Outputs</t>
  </si>
  <si>
    <t>VAT Inputs</t>
  </si>
  <si>
    <t>Net VAT</t>
  </si>
  <si>
    <t>VAT Analysis Pasted from Kiss</t>
  </si>
  <si>
    <t>Movement</t>
  </si>
  <si>
    <t>CustomerName</t>
  </si>
  <si>
    <t>Sales</t>
  </si>
  <si>
    <t>T/O</t>
  </si>
  <si>
    <t>Diff</t>
  </si>
  <si>
    <t>Equipment Hire</t>
  </si>
  <si>
    <t>VAT</t>
  </si>
  <si>
    <t>TB</t>
  </si>
  <si>
    <t>Bal Per Man Accounts</t>
  </si>
  <si>
    <t>Balance per Statutory Accounts</t>
  </si>
  <si>
    <t>WK51</t>
  </si>
  <si>
    <t>WK50</t>
  </si>
  <si>
    <t>DEFERRED</t>
  </si>
  <si>
    <t>Insurance</t>
  </si>
  <si>
    <t>ID</t>
  </si>
  <si>
    <t>NetAmount</t>
  </si>
  <si>
    <t>VatAmount</t>
  </si>
  <si>
    <t>0102</t>
  </si>
  <si>
    <t>Repaid Settlement</t>
  </si>
  <si>
    <t>2300 Directors Loan Account</t>
  </si>
  <si>
    <t>2301 New Directors Loan Account</t>
  </si>
  <si>
    <t>Transferred R Griffith</t>
  </si>
  <si>
    <t>Bal per Stat Accounts 2020</t>
  </si>
  <si>
    <t>0122</t>
  </si>
  <si>
    <t>Previous</t>
  </si>
  <si>
    <t>Plant &amp; Machinery</t>
  </si>
  <si>
    <t>Depreciation Plant &amp; Machinery</t>
  </si>
  <si>
    <t>Raw Materials</t>
  </si>
  <si>
    <t>WIP</t>
  </si>
  <si>
    <t>Trade Debtors Control Account</t>
  </si>
  <si>
    <t>Trade Creditors Control Account</t>
  </si>
  <si>
    <t>Wages Control</t>
  </si>
  <si>
    <t>Pension</t>
  </si>
  <si>
    <t>Directors Short Term Loans</t>
  </si>
  <si>
    <t>PAYE/NIC</t>
  </si>
  <si>
    <t>Sales Tax Control</t>
  </si>
  <si>
    <t>Purchase Tax Control</t>
  </si>
  <si>
    <t>VAT Due</t>
  </si>
  <si>
    <t>General Reserve</t>
  </si>
  <si>
    <t>Turnover</t>
  </si>
  <si>
    <t>Direct Materials</t>
  </si>
  <si>
    <t>Stock Movement</t>
  </si>
  <si>
    <t>Deliveries</t>
  </si>
  <si>
    <t>Direct Wages Gross</t>
  </si>
  <si>
    <t>Direct Wages Employer NIC</t>
  </si>
  <si>
    <t>Direct Wages Employer Pension</t>
  </si>
  <si>
    <t>Office Gross Pay</t>
  </si>
  <si>
    <t>Office Employers Pension</t>
  </si>
  <si>
    <t>Rent</t>
  </si>
  <si>
    <t>General Insurance</t>
  </si>
  <si>
    <t>Canteen Supplies</t>
  </si>
  <si>
    <t>Cleaning Materials</t>
  </si>
  <si>
    <t>Website Design &amp; Maintenance</t>
  </si>
  <si>
    <t>0301</t>
  </si>
  <si>
    <t>0302</t>
  </si>
  <si>
    <t>0320</t>
  </si>
  <si>
    <t>0341</t>
  </si>
  <si>
    <t>0360</t>
  </si>
  <si>
    <t>0400</t>
  </si>
  <si>
    <t>0421</t>
  </si>
  <si>
    <t>0440</t>
  </si>
  <si>
    <t>0441</t>
  </si>
  <si>
    <t>0460</t>
  </si>
  <si>
    <t>0481</t>
  </si>
  <si>
    <t>0101</t>
  </si>
  <si>
    <t>Buildings</t>
  </si>
  <si>
    <t>Land</t>
  </si>
  <si>
    <t>Fixtures &amp; Fittgs</t>
  </si>
  <si>
    <t>0103</t>
  </si>
  <si>
    <t>0104</t>
  </si>
  <si>
    <t>0121</t>
  </si>
  <si>
    <t>0123</t>
  </si>
  <si>
    <t>0124</t>
  </si>
  <si>
    <t>0100</t>
  </si>
  <si>
    <t>Office Equioment</t>
  </si>
  <si>
    <t>0120</t>
  </si>
  <si>
    <t>NBV</t>
  </si>
  <si>
    <t>Fixed Asset Reconcilliation</t>
  </si>
  <si>
    <t>RM</t>
  </si>
  <si>
    <t>Conv</t>
  </si>
  <si>
    <t>Raw Mats</t>
  </si>
  <si>
    <t>KISS</t>
  </si>
  <si>
    <t>Plant</t>
  </si>
  <si>
    <t>Register</t>
  </si>
  <si>
    <t>StockUID</t>
  </si>
  <si>
    <t>MatGroup</t>
  </si>
  <si>
    <t>Qty</t>
  </si>
  <si>
    <t>Val</t>
  </si>
  <si>
    <t>Total Stock</t>
  </si>
  <si>
    <t>Costs</t>
  </si>
  <si>
    <t>Mnths</t>
  </si>
  <si>
    <t>Over</t>
  </si>
  <si>
    <t>2060</t>
  </si>
  <si>
    <t>2561</t>
  </si>
  <si>
    <t>Web Design</t>
  </si>
  <si>
    <t>0362</t>
  </si>
  <si>
    <t>0501</t>
  </si>
  <si>
    <t>0502</t>
  </si>
  <si>
    <t>0503</t>
  </si>
  <si>
    <t xml:space="preserve">Drawings </t>
  </si>
  <si>
    <t>Emp No</t>
  </si>
  <si>
    <t>EE-Cont</t>
  </si>
  <si>
    <t>ER-Cont</t>
  </si>
  <si>
    <t>0900</t>
  </si>
  <si>
    <t>0940</t>
  </si>
  <si>
    <t>Bal per statutory Accts 2023</t>
  </si>
  <si>
    <t>0900 - Share Capital</t>
  </si>
  <si>
    <t>0940 - General Reserve</t>
  </si>
  <si>
    <t>1000</t>
  </si>
  <si>
    <t>1200</t>
  </si>
  <si>
    <t>1220</t>
  </si>
  <si>
    <t>1280</t>
  </si>
  <si>
    <t>1300</t>
  </si>
  <si>
    <t>1301</t>
  </si>
  <si>
    <t>1302</t>
  </si>
  <si>
    <t>2000</t>
  </si>
  <si>
    <t>2002</t>
  </si>
  <si>
    <t>2020</t>
  </si>
  <si>
    <t>2080</t>
  </si>
  <si>
    <t>2220</t>
  </si>
  <si>
    <t>2440</t>
  </si>
  <si>
    <t>2460</t>
  </si>
  <si>
    <t>2621</t>
  </si>
  <si>
    <t>JobUID</t>
  </si>
  <si>
    <t>Profit</t>
  </si>
  <si>
    <t>Total Stock Value</t>
  </si>
  <si>
    <t>0482</t>
  </si>
  <si>
    <t>0800</t>
  </si>
  <si>
    <t>4020</t>
  </si>
  <si>
    <t>4022</t>
  </si>
  <si>
    <t>Deferred Tax Movement</t>
  </si>
  <si>
    <t xml:space="preserve">Total Balances </t>
  </si>
  <si>
    <t>0440 - Wages Suspense</t>
  </si>
  <si>
    <t>Petty Cash Control Account</t>
  </si>
  <si>
    <t>0660</t>
  </si>
  <si>
    <t>Hire Purchase</t>
  </si>
  <si>
    <t>2340</t>
  </si>
  <si>
    <t>Stationery</t>
  </si>
  <si>
    <t>Account</t>
  </si>
  <si>
    <t>0660 - Hire Purchase</t>
  </si>
  <si>
    <t>CNC Laser Cutter</t>
  </si>
  <si>
    <t>0401</t>
  </si>
  <si>
    <t>Purchase Accruals</t>
  </si>
  <si>
    <t>2101</t>
  </si>
  <si>
    <t>Maintenace Equipment</t>
  </si>
  <si>
    <t>2600</t>
  </si>
  <si>
    <t>Bank Charges</t>
  </si>
  <si>
    <t>3040</t>
  </si>
  <si>
    <t>HP Interest Paid</t>
  </si>
  <si>
    <t>Prepaid</t>
  </si>
  <si>
    <t>Month1</t>
  </si>
  <si>
    <t>Month2</t>
  </si>
  <si>
    <t>Older</t>
  </si>
  <si>
    <t>Later</t>
  </si>
  <si>
    <t>PI10044</t>
  </si>
  <si>
    <t>TraderId</t>
  </si>
  <si>
    <t>Trader Name</t>
  </si>
  <si>
    <t>Date Issued</t>
  </si>
  <si>
    <t>TranDate</t>
  </si>
  <si>
    <t>Inv No</t>
  </si>
  <si>
    <t>Corporation Tax Charge</t>
  </si>
  <si>
    <t>Pasted From Kiss</t>
  </si>
  <si>
    <t>PAYE/NIC Rec 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</si>
</sst>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£&quot;#,##0.00;\-&quot;£&quot;#,##0.00"/>
    <numFmt numFmtId="164" formatCode="d\-mmm\-yy"/>
    <numFmt numFmtId="165" formatCode="mmmm\-yy"/>
  </numFmts>
  <fonts count="60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9"/>
      <color indexed="8"/>
      <name val="Trebuchet MS"/>
      <family val="2"/>
    </font>
    <font>
      <b/>
      <sz val="9"/>
      <color indexed="8"/>
      <name val="Trebuchet MS"/>
      <family val="2"/>
    </font>
    <font>
      <b/>
      <u/>
      <sz val="9"/>
      <color indexed="8"/>
      <name val="Trebuchet MS"/>
      <family val="2"/>
    </font>
    <font>
      <sz val="9"/>
      <name val="Trebuchet MS"/>
      <family val="2"/>
    </font>
    <font>
      <sz val="6"/>
      <color indexed="8"/>
      <name val="Trebuchet MS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Times New Roman"/>
      <family val="1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i/>
      <sz val="10"/>
      <name val="Arial"/>
      <family val="2"/>
    </font>
    <font>
      <b/>
      <i/>
      <sz val="14"/>
      <name val="Arial"/>
      <family val="2"/>
    </font>
    <font>
      <i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sz val="6"/>
      <name val="Times New Roman"/>
      <family val="1"/>
    </font>
    <font>
      <b/>
      <i/>
      <sz val="14"/>
      <name val="Times New Roman"/>
      <family val="1"/>
    </font>
    <font>
      <sz val="10"/>
      <name val="Gill Sans"/>
    </font>
    <font>
      <b/>
      <sz val="8"/>
      <name val="Gill Sans"/>
    </font>
    <font>
      <sz val="8"/>
      <name val="Gill Sans"/>
    </font>
    <font>
      <sz val="10"/>
      <name val="Arial"/>
      <family val="2"/>
    </font>
    <font>
      <sz val="8"/>
      <name val="Arial"/>
      <family val="2"/>
    </font>
    <font>
      <b/>
      <i/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FF0000"/>
      <name val="Arial"/>
      <family val="2"/>
    </font>
    <font>
      <sz val="10"/>
      <color theme="5" tint="-0.249977111117893"/>
      <name val="Arial"/>
      <family val="2"/>
    </font>
    <font>
      <b/>
      <sz val="10"/>
      <name val="MS Sans Serif"/>
    </font>
    <font>
      <i/>
      <sz val="8"/>
      <color indexed="8"/>
      <name val="Times New Roman"/>
      <family val="1"/>
    </font>
    <font>
      <i/>
      <sz val="8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MS Sans Serif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41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7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9" borderId="0" applyNumberFormat="0" applyBorder="0" applyAlignment="0" applyProtection="0"/>
    <xf numFmtId="0" fontId="38" fillId="3" borderId="0" applyNumberFormat="0" applyBorder="0" applyAlignment="0" applyProtection="0"/>
    <xf numFmtId="0" fontId="39" fillId="20" borderId="1" applyNumberFormat="0" applyAlignment="0" applyProtection="0"/>
    <xf numFmtId="0" fontId="40" fillId="21" borderId="2" applyNumberForma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1" applyNumberFormat="0" applyAlignment="0" applyProtection="0"/>
    <xf numFmtId="0" fontId="47" fillId="0" borderId="6" applyNumberFormat="0" applyFill="0" applyAlignment="0" applyProtection="0"/>
    <xf numFmtId="0" fontId="48" fillId="22" borderId="0" applyNumberFormat="0" applyBorder="0" applyAlignment="0" applyProtection="0"/>
    <xf numFmtId="0" fontId="13" fillId="0" borderId="0"/>
    <xf numFmtId="0" fontId="13" fillId="0" borderId="0"/>
    <xf numFmtId="0" fontId="30" fillId="0" borderId="0"/>
    <xf numFmtId="0" fontId="13" fillId="0" borderId="0"/>
    <xf numFmtId="0" fontId="1" fillId="23" borderId="7" applyNumberFormat="0" applyFont="0" applyAlignment="0" applyProtection="0"/>
    <xf numFmtId="0" fontId="49" fillId="20" borderId="8" applyNumberFormat="0" applyAlignment="0" applyProtection="0"/>
    <xf numFmtId="9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2" fillId="0" borderId="0" applyNumberFormat="0" applyFill="0" applyBorder="0" applyAlignment="0" applyProtection="0"/>
  </cellStyleXfs>
  <cellXfs count="266">
    <xf numFmtId="0" fontId="0" fillId="0" borderId="0" xfId="0"/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8" fillId="0" borderId="0" xfId="0" applyFont="1" applyAlignment="1">
      <alignment horizontal="left" indent="4"/>
    </xf>
    <xf numFmtId="0" fontId="6" fillId="0" borderId="0" xfId="0" applyFont="1" applyAlignment="1">
      <alignment horizontal="left" indent="4"/>
    </xf>
    <xf numFmtId="0" fontId="7" fillId="0" borderId="0" xfId="0" applyFont="1" applyAlignment="1">
      <alignment horizontal="left" indent="4"/>
    </xf>
    <xf numFmtId="0" fontId="9" fillId="0" borderId="10" xfId="0" applyFont="1" applyBorder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 indent="4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11" xfId="0" applyFont="1" applyBorder="1" applyAlignment="1">
      <alignment vertical="top" wrapText="1"/>
    </xf>
    <xf numFmtId="0" fontId="11" fillId="0" borderId="0" xfId="0" applyFont="1"/>
    <xf numFmtId="49" fontId="0" fillId="0" borderId="0" xfId="0" applyNumberFormat="1"/>
    <xf numFmtId="2" fontId="0" fillId="0" borderId="0" xfId="0" applyNumberFormat="1"/>
    <xf numFmtId="49" fontId="0" fillId="0" borderId="12" xfId="0" applyNumberFormat="1" applyBorder="1"/>
    <xf numFmtId="2" fontId="0" fillId="0" borderId="12" xfId="0" applyNumberFormat="1" applyBorder="1"/>
    <xf numFmtId="0" fontId="12" fillId="0" borderId="13" xfId="0" applyFont="1" applyBorder="1" applyAlignment="1">
      <alignment horizontal="center"/>
    </xf>
    <xf numFmtId="4" fontId="2" fillId="0" borderId="0" xfId="0" applyNumberFormat="1" applyFont="1" applyAlignment="1">
      <alignment horizontal="left"/>
    </xf>
    <xf numFmtId="4" fontId="2" fillId="0" borderId="14" xfId="0" applyNumberFormat="1" applyFont="1" applyBorder="1" applyAlignment="1">
      <alignment horizontal="right"/>
    </xf>
    <xf numFmtId="4" fontId="2" fillId="24" borderId="15" xfId="0" applyNumberFormat="1" applyFont="1" applyFill="1" applyBorder="1" applyAlignment="1">
      <alignment horizontal="center"/>
    </xf>
    <xf numFmtId="4" fontId="2" fillId="24" borderId="16" xfId="0" applyNumberFormat="1" applyFont="1" applyFill="1" applyBorder="1" applyAlignment="1">
      <alignment horizontal="center"/>
    </xf>
    <xf numFmtId="4" fontId="2" fillId="24" borderId="0" xfId="0" applyNumberFormat="1" applyFont="1" applyFill="1" applyAlignment="1">
      <alignment horizontal="left"/>
    </xf>
    <xf numFmtId="4" fontId="2" fillId="24" borderId="0" xfId="0" applyNumberFormat="1" applyFont="1" applyFill="1" applyAlignment="1">
      <alignment horizontal="right"/>
    </xf>
    <xf numFmtId="4" fontId="2" fillId="25" borderId="14" xfId="0" applyNumberFormat="1" applyFont="1" applyFill="1" applyBorder="1" applyAlignment="1">
      <alignment horizontal="right"/>
    </xf>
    <xf numFmtId="4" fontId="2" fillId="24" borderId="14" xfId="0" applyNumberFormat="1" applyFont="1" applyFill="1" applyBorder="1" applyAlignment="1">
      <alignment horizontal="right"/>
    </xf>
    <xf numFmtId="2" fontId="15" fillId="26" borderId="0" xfId="40" applyNumberFormat="1" applyFont="1" applyFill="1" applyAlignment="1">
      <alignment horizontal="right"/>
    </xf>
    <xf numFmtId="2" fontId="15" fillId="26" borderId="17" xfId="40" applyNumberFormat="1" applyFont="1" applyFill="1" applyBorder="1" applyAlignment="1">
      <alignment horizontal="right"/>
    </xf>
    <xf numFmtId="0" fontId="16" fillId="26" borderId="18" xfId="40" applyFont="1" applyFill="1" applyBorder="1" applyAlignment="1">
      <alignment horizontal="left"/>
    </xf>
    <xf numFmtId="14" fontId="16" fillId="27" borderId="19" xfId="40" applyNumberFormat="1" applyFont="1" applyFill="1" applyBorder="1" applyAlignment="1">
      <alignment wrapText="1"/>
    </xf>
    <xf numFmtId="165" fontId="16" fillId="27" borderId="10" xfId="40" applyNumberFormat="1" applyFont="1" applyFill="1" applyBorder="1" applyAlignment="1">
      <alignment horizontal="left" wrapText="1"/>
    </xf>
    <xf numFmtId="2" fontId="16" fillId="27" borderId="10" xfId="40" applyNumberFormat="1" applyFont="1" applyFill="1" applyBorder="1" applyAlignment="1">
      <alignment wrapText="1"/>
    </xf>
    <xf numFmtId="2" fontId="16" fillId="27" borderId="10" xfId="40" applyNumberFormat="1" applyFont="1" applyFill="1" applyBorder="1" applyAlignment="1">
      <alignment horizontal="right" wrapText="1"/>
    </xf>
    <xf numFmtId="2" fontId="16" fillId="27" borderId="0" xfId="40" applyNumberFormat="1" applyFont="1" applyFill="1" applyAlignment="1">
      <alignment wrapText="1"/>
    </xf>
    <xf numFmtId="2" fontId="16" fillId="27" borderId="0" xfId="40" applyNumberFormat="1" applyFont="1" applyFill="1" applyAlignment="1">
      <alignment horizontal="right" wrapText="1"/>
    </xf>
    <xf numFmtId="2" fontId="4" fillId="0" borderId="0" xfId="0" applyNumberFormat="1" applyFont="1"/>
    <xf numFmtId="14" fontId="15" fillId="28" borderId="20" xfId="40" applyNumberFormat="1" applyFont="1" applyFill="1" applyBorder="1" applyAlignment="1">
      <alignment wrapText="1"/>
    </xf>
    <xf numFmtId="165" fontId="16" fillId="28" borderId="21" xfId="40" applyNumberFormat="1" applyFont="1" applyFill="1" applyBorder="1" applyAlignment="1">
      <alignment horizontal="left" wrapText="1"/>
    </xf>
    <xf numFmtId="2" fontId="16" fillId="28" borderId="21" xfId="40" applyNumberFormat="1" applyFont="1" applyFill="1" applyBorder="1" applyAlignment="1">
      <alignment wrapText="1"/>
    </xf>
    <xf numFmtId="2" fontId="16" fillId="28" borderId="21" xfId="40" applyNumberFormat="1" applyFont="1" applyFill="1" applyBorder="1" applyAlignment="1">
      <alignment horizontal="right" wrapText="1"/>
    </xf>
    <xf numFmtId="2" fontId="5" fillId="0" borderId="22" xfId="0" applyNumberFormat="1" applyFont="1" applyBorder="1"/>
    <xf numFmtId="2" fontId="17" fillId="0" borderId="23" xfId="40" applyNumberFormat="1" applyFont="1" applyBorder="1" applyAlignment="1">
      <alignment wrapText="1"/>
    </xf>
    <xf numFmtId="2" fontId="17" fillId="0" borderId="24" xfId="40" applyNumberFormat="1" applyFont="1" applyBorder="1" applyAlignment="1">
      <alignment wrapText="1"/>
    </xf>
    <xf numFmtId="0" fontId="4" fillId="0" borderId="0" xfId="0" applyFont="1"/>
    <xf numFmtId="2" fontId="16" fillId="26" borderId="10" xfId="40" applyNumberFormat="1" applyFont="1" applyFill="1" applyBorder="1" applyAlignment="1">
      <alignment horizontal="center"/>
    </xf>
    <xf numFmtId="2" fontId="16" fillId="26" borderId="0" xfId="40" applyNumberFormat="1" applyFont="1" applyFill="1" applyAlignment="1">
      <alignment horizontal="center"/>
    </xf>
    <xf numFmtId="17" fontId="18" fillId="0" borderId="19" xfId="40" applyNumberFormat="1" applyFont="1" applyBorder="1" applyAlignment="1">
      <alignment horizontal="left" wrapText="1"/>
    </xf>
    <xf numFmtId="2" fontId="18" fillId="0" borderId="10" xfId="40" applyNumberFormat="1" applyFont="1" applyBorder="1" applyAlignment="1">
      <alignment wrapText="1"/>
    </xf>
    <xf numFmtId="2" fontId="18" fillId="0" borderId="25" xfId="40" applyNumberFormat="1" applyFont="1" applyBorder="1" applyAlignment="1">
      <alignment horizontal="right" wrapText="1"/>
    </xf>
    <xf numFmtId="2" fontId="18" fillId="0" borderId="0" xfId="40" applyNumberFormat="1" applyFont="1" applyAlignment="1">
      <alignment wrapText="1"/>
    </xf>
    <xf numFmtId="2" fontId="18" fillId="0" borderId="0" xfId="40" applyNumberFormat="1" applyFont="1" applyAlignment="1">
      <alignment horizontal="right" wrapText="1"/>
    </xf>
    <xf numFmtId="2" fontId="18" fillId="0" borderId="17" xfId="40" applyNumberFormat="1" applyFont="1" applyBorder="1" applyAlignment="1">
      <alignment wrapText="1"/>
    </xf>
    <xf numFmtId="0" fontId="14" fillId="0" borderId="0" xfId="0" applyFont="1"/>
    <xf numFmtId="2" fontId="18" fillId="0" borderId="17" xfId="40" applyNumberFormat="1" applyFont="1" applyBorder="1" applyAlignment="1">
      <alignment horizontal="right" wrapText="1"/>
    </xf>
    <xf numFmtId="2" fontId="18" fillId="0" borderId="23" xfId="40" applyNumberFormat="1" applyFont="1" applyBorder="1" applyAlignment="1">
      <alignment wrapText="1"/>
    </xf>
    <xf numFmtId="2" fontId="18" fillId="0" borderId="23" xfId="40" applyNumberFormat="1" applyFont="1" applyBorder="1" applyAlignment="1">
      <alignment horizontal="right" wrapText="1"/>
    </xf>
    <xf numFmtId="2" fontId="18" fillId="0" borderId="24" xfId="40" applyNumberFormat="1" applyFont="1" applyBorder="1" applyAlignment="1">
      <alignment wrapText="1"/>
    </xf>
    <xf numFmtId="17" fontId="18" fillId="0" borderId="0" xfId="40" applyNumberFormat="1" applyFont="1" applyAlignment="1">
      <alignment horizontal="left" wrapText="1"/>
    </xf>
    <xf numFmtId="2" fontId="4" fillId="24" borderId="20" xfId="0" applyNumberFormat="1" applyFont="1" applyFill="1" applyBorder="1"/>
    <xf numFmtId="2" fontId="15" fillId="29" borderId="21" xfId="40" applyNumberFormat="1" applyFont="1" applyFill="1" applyBorder="1" applyAlignment="1">
      <alignment wrapText="1"/>
    </xf>
    <xf numFmtId="2" fontId="15" fillId="29" borderId="26" xfId="40" applyNumberFormat="1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19" xfId="0" applyFont="1" applyBorder="1" applyAlignment="1">
      <alignment horizontal="left"/>
    </xf>
    <xf numFmtId="2" fontId="15" fillId="0" borderId="10" xfId="40" applyNumberFormat="1" applyFont="1" applyBorder="1" applyAlignment="1">
      <alignment wrapText="1"/>
    </xf>
    <xf numFmtId="0" fontId="4" fillId="0" borderId="10" xfId="0" applyFont="1" applyBorder="1"/>
    <xf numFmtId="0" fontId="4" fillId="0" borderId="25" xfId="0" applyFont="1" applyBorder="1"/>
    <xf numFmtId="0" fontId="4" fillId="0" borderId="18" xfId="0" applyFont="1" applyBorder="1" applyAlignment="1">
      <alignment horizontal="left"/>
    </xf>
    <xf numFmtId="2" fontId="15" fillId="0" borderId="0" xfId="40" applyNumberFormat="1" applyFont="1" applyAlignment="1">
      <alignment wrapText="1"/>
    </xf>
    <xf numFmtId="2" fontId="15" fillId="0" borderId="0" xfId="40" applyNumberFormat="1" applyFont="1" applyAlignment="1">
      <alignment horizontal="right" wrapText="1"/>
    </xf>
    <xf numFmtId="0" fontId="4" fillId="0" borderId="17" xfId="0" applyFont="1" applyBorder="1"/>
    <xf numFmtId="2" fontId="16" fillId="0" borderId="0" xfId="40" applyNumberFormat="1" applyFont="1" applyAlignment="1">
      <alignment wrapText="1"/>
    </xf>
    <xf numFmtId="0" fontId="4" fillId="0" borderId="22" xfId="0" applyFont="1" applyBorder="1" applyAlignment="1">
      <alignment horizontal="left"/>
    </xf>
    <xf numFmtId="0" fontId="4" fillId="0" borderId="23" xfId="0" applyFont="1" applyBorder="1"/>
    <xf numFmtId="2" fontId="4" fillId="0" borderId="23" xfId="0" applyNumberFormat="1" applyFont="1" applyBorder="1"/>
    <xf numFmtId="0" fontId="4" fillId="0" borderId="24" xfId="0" applyFont="1" applyBorder="1"/>
    <xf numFmtId="0" fontId="20" fillId="0" borderId="0" xfId="0" applyFont="1"/>
    <xf numFmtId="2" fontId="16" fillId="27" borderId="25" xfId="40" applyNumberFormat="1" applyFont="1" applyFill="1" applyBorder="1" applyAlignment="1">
      <alignment horizontal="right" wrapText="1"/>
    </xf>
    <xf numFmtId="2" fontId="16" fillId="28" borderId="26" xfId="40" applyNumberFormat="1" applyFont="1" applyFill="1" applyBorder="1" applyAlignment="1">
      <alignment horizontal="right" wrapText="1"/>
    </xf>
    <xf numFmtId="0" fontId="5" fillId="0" borderId="0" xfId="0" applyFont="1"/>
    <xf numFmtId="0" fontId="22" fillId="0" borderId="0" xfId="0" applyFon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4" fontId="19" fillId="0" borderId="0" xfId="0" applyNumberFormat="1" applyFont="1" applyAlignment="1">
      <alignment horizontal="right"/>
    </xf>
    <xf numFmtId="1" fontId="0" fillId="0" borderId="12" xfId="0" applyNumberFormat="1" applyBorder="1"/>
    <xf numFmtId="1" fontId="0" fillId="0" borderId="0" xfId="0" applyNumberFormat="1"/>
    <xf numFmtId="2" fontId="17" fillId="0" borderId="10" xfId="40" applyNumberFormat="1" applyFont="1" applyBorder="1" applyAlignment="1">
      <alignment wrapText="1"/>
    </xf>
    <xf numFmtId="0" fontId="23" fillId="0" borderId="0" xfId="0" applyFont="1"/>
    <xf numFmtId="17" fontId="18" fillId="0" borderId="18" xfId="40" applyNumberFormat="1" applyFont="1" applyBorder="1" applyAlignment="1">
      <alignment horizontal="left" wrapText="1"/>
    </xf>
    <xf numFmtId="17" fontId="18" fillId="0" borderId="22" xfId="40" applyNumberFormat="1" applyFont="1" applyBorder="1" applyAlignment="1">
      <alignment horizontal="left" wrapText="1"/>
    </xf>
    <xf numFmtId="2" fontId="17" fillId="0" borderId="0" xfId="40" applyNumberFormat="1" applyFont="1" applyAlignment="1">
      <alignment wrapText="1"/>
    </xf>
    <xf numFmtId="4" fontId="24" fillId="0" borderId="0" xfId="0" applyNumberFormat="1" applyFont="1" applyAlignment="1">
      <alignment horizontal="left"/>
    </xf>
    <xf numFmtId="4" fontId="25" fillId="0" borderId="0" xfId="0" applyNumberFormat="1" applyFont="1" applyAlignment="1">
      <alignment horizontal="right"/>
    </xf>
    <xf numFmtId="4" fontId="25" fillId="0" borderId="0" xfId="0" applyNumberFormat="1" applyFont="1" applyAlignment="1">
      <alignment horizontal="left"/>
    </xf>
    <xf numFmtId="4" fontId="25" fillId="0" borderId="14" xfId="0" applyNumberFormat="1" applyFont="1" applyBorder="1" applyAlignment="1">
      <alignment horizontal="right"/>
    </xf>
    <xf numFmtId="4" fontId="25" fillId="0" borderId="0" xfId="0" applyNumberFormat="1" applyFont="1"/>
    <xf numFmtId="4" fontId="25" fillId="25" borderId="14" xfId="0" applyNumberFormat="1" applyFont="1" applyFill="1" applyBorder="1" applyAlignment="1">
      <alignment horizontal="right"/>
    </xf>
    <xf numFmtId="4" fontId="25" fillId="24" borderId="0" xfId="0" applyNumberFormat="1" applyFont="1" applyFill="1" applyAlignment="1">
      <alignment horizontal="left"/>
    </xf>
    <xf numFmtId="4" fontId="25" fillId="24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center"/>
    </xf>
    <xf numFmtId="4" fontId="26" fillId="0" borderId="0" xfId="0" applyNumberFormat="1" applyFont="1" applyAlignment="1">
      <alignment horizontal="right"/>
    </xf>
    <xf numFmtId="2" fontId="12" fillId="0" borderId="13" xfId="0" applyNumberFormat="1" applyFont="1" applyBorder="1" applyAlignment="1">
      <alignment horizontal="center"/>
    </xf>
    <xf numFmtId="2" fontId="27" fillId="0" borderId="0" xfId="0" applyNumberFormat="1" applyFont="1" applyAlignment="1">
      <alignment horizontal="right"/>
    </xf>
    <xf numFmtId="0" fontId="27" fillId="0" borderId="0" xfId="0" applyFont="1"/>
    <xf numFmtId="4" fontId="29" fillId="0" borderId="0" xfId="0" applyNumberFormat="1" applyFont="1" applyAlignment="1">
      <alignment horizontal="left"/>
    </xf>
    <xf numFmtId="2" fontId="28" fillId="0" borderId="0" xfId="0" applyNumberFormat="1" applyFont="1" applyAlignment="1">
      <alignment horizontal="center"/>
    </xf>
    <xf numFmtId="0" fontId="31" fillId="30" borderId="27" xfId="39" applyFont="1" applyFill="1" applyBorder="1"/>
    <xf numFmtId="0" fontId="31" fillId="30" borderId="28" xfId="39" applyFont="1" applyFill="1" applyBorder="1"/>
    <xf numFmtId="0" fontId="31" fillId="30" borderId="28" xfId="39" applyFont="1" applyFill="1" applyBorder="1" applyAlignment="1">
      <alignment horizontal="right"/>
    </xf>
    <xf numFmtId="0" fontId="31" fillId="30" borderId="29" xfId="39" applyFont="1" applyFill="1" applyBorder="1" applyAlignment="1">
      <alignment horizontal="right"/>
    </xf>
    <xf numFmtId="0" fontId="31" fillId="0" borderId="0" xfId="39" applyFont="1" applyAlignment="1">
      <alignment horizontal="right"/>
    </xf>
    <xf numFmtId="0" fontId="32" fillId="0" borderId="0" xfId="39" applyFont="1"/>
    <xf numFmtId="14" fontId="31" fillId="0" borderId="29" xfId="39" applyNumberFormat="1" applyFont="1" applyBorder="1"/>
    <xf numFmtId="14" fontId="32" fillId="0" borderId="0" xfId="39" applyNumberFormat="1" applyFont="1"/>
    <xf numFmtId="0" fontId="32" fillId="0" borderId="0" xfId="39" applyFont="1" applyAlignment="1">
      <alignment horizontal="right"/>
    </xf>
    <xf numFmtId="0" fontId="32" fillId="30" borderId="30" xfId="39" applyFont="1" applyFill="1" applyBorder="1"/>
    <xf numFmtId="0" fontId="31" fillId="30" borderId="0" xfId="39" applyFont="1" applyFill="1" applyAlignment="1">
      <alignment horizontal="center"/>
    </xf>
    <xf numFmtId="0" fontId="31" fillId="30" borderId="0" xfId="39" applyFont="1" applyFill="1" applyAlignment="1">
      <alignment horizontal="right"/>
    </xf>
    <xf numFmtId="0" fontId="31" fillId="30" borderId="31" xfId="39" applyFont="1" applyFill="1" applyBorder="1" applyAlignment="1">
      <alignment horizontal="right"/>
    </xf>
    <xf numFmtId="0" fontId="31" fillId="30" borderId="30" xfId="39" applyFont="1" applyFill="1" applyBorder="1"/>
    <xf numFmtId="14" fontId="31" fillId="0" borderId="31" xfId="39" applyNumberFormat="1" applyFont="1" applyBorder="1"/>
    <xf numFmtId="0" fontId="32" fillId="30" borderId="32" xfId="39" applyFont="1" applyFill="1" applyBorder="1"/>
    <xf numFmtId="0" fontId="31" fillId="30" borderId="12" xfId="39" applyFont="1" applyFill="1" applyBorder="1" applyAlignment="1">
      <alignment horizontal="center"/>
    </xf>
    <xf numFmtId="0" fontId="31" fillId="30" borderId="12" xfId="39" applyFont="1" applyFill="1" applyBorder="1" applyAlignment="1">
      <alignment horizontal="right"/>
    </xf>
    <xf numFmtId="0" fontId="31" fillId="30" borderId="33" xfId="39" applyFont="1" applyFill="1" applyBorder="1" applyAlignment="1">
      <alignment horizontal="right"/>
    </xf>
    <xf numFmtId="0" fontId="31" fillId="30" borderId="32" xfId="39" applyFont="1" applyFill="1" applyBorder="1"/>
    <xf numFmtId="1" fontId="31" fillId="30" borderId="33" xfId="39" applyNumberFormat="1" applyFont="1" applyFill="1" applyBorder="1"/>
    <xf numFmtId="1" fontId="32" fillId="0" borderId="0" xfId="39" applyNumberFormat="1" applyFont="1"/>
    <xf numFmtId="0" fontId="32" fillId="0" borderId="0" xfId="39" applyFont="1" applyAlignment="1">
      <alignment horizontal="left"/>
    </xf>
    <xf numFmtId="2" fontId="31" fillId="0" borderId="0" xfId="39" applyNumberFormat="1" applyFont="1" applyAlignment="1">
      <alignment horizontal="right"/>
    </xf>
    <xf numFmtId="0" fontId="31" fillId="30" borderId="0" xfId="39" applyFont="1" applyFill="1"/>
    <xf numFmtId="0" fontId="32" fillId="30" borderId="0" xfId="39" applyFont="1" applyFill="1"/>
    <xf numFmtId="0" fontId="32" fillId="30" borderId="0" xfId="39" applyFont="1" applyFill="1" applyAlignment="1">
      <alignment horizontal="left"/>
    </xf>
    <xf numFmtId="0" fontId="31" fillId="30" borderId="0" xfId="39" applyFont="1" applyFill="1" applyAlignment="1">
      <alignment horizontal="left"/>
    </xf>
    <xf numFmtId="0" fontId="32" fillId="0" borderId="34" xfId="39" applyFont="1" applyBorder="1"/>
    <xf numFmtId="9" fontId="32" fillId="0" borderId="0" xfId="39" applyNumberFormat="1" applyFont="1"/>
    <xf numFmtId="164" fontId="32" fillId="0" borderId="0" xfId="39" applyNumberFormat="1" applyFont="1"/>
    <xf numFmtId="15" fontId="32" fillId="31" borderId="0" xfId="39" applyNumberFormat="1" applyFont="1" applyFill="1" applyAlignment="1">
      <alignment horizontal="left"/>
    </xf>
    <xf numFmtId="0" fontId="32" fillId="31" borderId="0" xfId="39" applyFont="1" applyFill="1"/>
    <xf numFmtId="0" fontId="32" fillId="32" borderId="0" xfId="39" applyFont="1" applyFill="1"/>
    <xf numFmtId="2" fontId="32" fillId="32" borderId="0" xfId="39" applyNumberFormat="1" applyFont="1" applyFill="1" applyAlignment="1">
      <alignment horizontal="right"/>
    </xf>
    <xf numFmtId="0" fontId="32" fillId="0" borderId="35" xfId="39" applyFont="1" applyBorder="1"/>
    <xf numFmtId="0" fontId="32" fillId="0" borderId="36" xfId="39" applyFont="1" applyBorder="1"/>
    <xf numFmtId="2" fontId="33" fillId="0" borderId="0" xfId="0" applyNumberFormat="1" applyFont="1"/>
    <xf numFmtId="2" fontId="34" fillId="0" borderId="0" xfId="0" applyNumberFormat="1" applyFont="1"/>
    <xf numFmtId="2" fontId="34" fillId="0" borderId="0" xfId="0" applyNumberFormat="1" applyFont="1" applyAlignment="1">
      <alignment horizontal="right"/>
    </xf>
    <xf numFmtId="14" fontId="16" fillId="0" borderId="18" xfId="40" applyNumberFormat="1" applyFont="1" applyBorder="1" applyAlignment="1">
      <alignment wrapText="1"/>
    </xf>
    <xf numFmtId="165" fontId="16" fillId="0" borderId="0" xfId="40" applyNumberFormat="1" applyFont="1" applyAlignment="1">
      <alignment horizontal="left" wrapText="1"/>
    </xf>
    <xf numFmtId="2" fontId="21" fillId="0" borderId="0" xfId="40" applyNumberFormat="1" applyFont="1" applyAlignment="1">
      <alignment horizontal="right" wrapText="1"/>
    </xf>
    <xf numFmtId="2" fontId="16" fillId="0" borderId="17" xfId="40" applyNumberFormat="1" applyFont="1" applyBorder="1" applyAlignment="1">
      <alignment horizontal="right" wrapText="1"/>
    </xf>
    <xf numFmtId="14" fontId="16" fillId="0" borderId="19" xfId="40" applyNumberFormat="1" applyFont="1" applyBorder="1" applyAlignment="1">
      <alignment wrapText="1"/>
    </xf>
    <xf numFmtId="165" fontId="16" fillId="0" borderId="10" xfId="40" applyNumberFormat="1" applyFont="1" applyBorder="1" applyAlignment="1">
      <alignment horizontal="left" wrapText="1"/>
    </xf>
    <xf numFmtId="2" fontId="16" fillId="0" borderId="10" xfId="40" applyNumberFormat="1" applyFont="1" applyBorder="1" applyAlignment="1">
      <alignment wrapText="1"/>
    </xf>
    <xf numFmtId="2" fontId="16" fillId="0" borderId="25" xfId="40" applyNumberFormat="1" applyFont="1" applyBorder="1" applyAlignment="1">
      <alignment horizontal="right" wrapText="1"/>
    </xf>
    <xf numFmtId="2" fontId="16" fillId="30" borderId="0" xfId="40" applyNumberFormat="1" applyFont="1" applyFill="1" applyAlignment="1">
      <alignment horizontal="right" wrapText="1"/>
    </xf>
    <xf numFmtId="2" fontId="16" fillId="25" borderId="0" xfId="40" applyNumberFormat="1" applyFont="1" applyFill="1" applyAlignment="1">
      <alignment horizontal="right" wrapText="1"/>
    </xf>
    <xf numFmtId="2" fontId="16" fillId="25" borderId="0" xfId="40" applyNumberFormat="1" applyFont="1" applyFill="1" applyAlignment="1">
      <alignment wrapText="1"/>
    </xf>
    <xf numFmtId="2" fontId="16" fillId="30" borderId="0" xfId="40" applyNumberFormat="1" applyFont="1" applyFill="1" applyAlignment="1">
      <alignment wrapText="1"/>
    </xf>
    <xf numFmtId="4" fontId="2" fillId="32" borderId="14" xfId="0" applyNumberFormat="1" applyFont="1" applyFill="1" applyBorder="1" applyAlignment="1">
      <alignment horizontal="right"/>
    </xf>
    <xf numFmtId="2" fontId="15" fillId="26" borderId="23" xfId="40" applyNumberFormat="1" applyFont="1" applyFill="1" applyBorder="1" applyAlignment="1">
      <alignment horizontal="right"/>
    </xf>
    <xf numFmtId="4" fontId="2" fillId="33" borderId="14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left"/>
    </xf>
    <xf numFmtId="4" fontId="35" fillId="0" borderId="0" xfId="0" applyNumberFormat="1" applyFont="1" applyAlignment="1">
      <alignment horizontal="left"/>
    </xf>
    <xf numFmtId="14" fontId="27" fillId="0" borderId="0" xfId="0" applyNumberFormat="1" applyFont="1"/>
    <xf numFmtId="2" fontId="4" fillId="30" borderId="0" xfId="40" applyNumberFormat="1" applyFont="1" applyFill="1" applyAlignment="1">
      <alignment wrapText="1"/>
    </xf>
    <xf numFmtId="2" fontId="4" fillId="30" borderId="0" xfId="40" applyNumberFormat="1" applyFont="1" applyFill="1" applyAlignment="1">
      <alignment horizontal="right" wrapText="1"/>
    </xf>
    <xf numFmtId="2" fontId="16" fillId="0" borderId="17" xfId="40" applyNumberFormat="1" applyFont="1" applyBorder="1" applyAlignment="1">
      <alignment wrapText="1"/>
    </xf>
    <xf numFmtId="49" fontId="0" fillId="0" borderId="0" xfId="0" applyNumberFormat="1" applyAlignment="1">
      <alignment horizontal="center"/>
    </xf>
    <xf numFmtId="2" fontId="0" fillId="0" borderId="17" xfId="0" applyNumberFormat="1" applyBorder="1"/>
    <xf numFmtId="2" fontId="27" fillId="0" borderId="0" xfId="0" applyNumberFormat="1" applyFont="1"/>
    <xf numFmtId="0" fontId="0" fillId="0" borderId="0" xfId="0" quotePrefix="1"/>
    <xf numFmtId="49" fontId="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/>
    <xf numFmtId="49" fontId="25" fillId="0" borderId="0" xfId="0" applyNumberFormat="1" applyFont="1" applyAlignment="1">
      <alignment horizontal="left"/>
    </xf>
    <xf numFmtId="49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0" fontId="23" fillId="0" borderId="20" xfId="0" applyFont="1" applyBorder="1"/>
    <xf numFmtId="17" fontId="23" fillId="0" borderId="26" xfId="0" applyNumberFormat="1" applyFont="1" applyBorder="1" applyAlignment="1">
      <alignment horizontal="center"/>
    </xf>
    <xf numFmtId="17" fontId="23" fillId="0" borderId="0" xfId="0" applyNumberFormat="1" applyFont="1" applyAlignment="1">
      <alignment horizontal="center"/>
    </xf>
    <xf numFmtId="0" fontId="27" fillId="24" borderId="0" xfId="0" quotePrefix="1" applyFont="1" applyFill="1"/>
    <xf numFmtId="4" fontId="27" fillId="24" borderId="0" xfId="0" quotePrefix="1" applyNumberFormat="1" applyFont="1" applyFill="1"/>
    <xf numFmtId="2" fontId="5" fillId="0" borderId="0" xfId="0" applyNumberFormat="1" applyFont="1"/>
    <xf numFmtId="10" fontId="0" fillId="0" borderId="0" xfId="43" applyNumberFormat="1" applyFont="1"/>
    <xf numFmtId="0" fontId="27" fillId="0" borderId="0" xfId="0" quotePrefix="1" applyFont="1"/>
    <xf numFmtId="2" fontId="0" fillId="0" borderId="0" xfId="0" quotePrefix="1" applyNumberFormat="1"/>
    <xf numFmtId="2" fontId="34" fillId="33" borderId="0" xfId="0" applyNumberFormat="1" applyFont="1" applyFill="1"/>
    <xf numFmtId="4" fontId="19" fillId="33" borderId="0" xfId="0" applyNumberFormat="1" applyFont="1" applyFill="1" applyAlignment="1">
      <alignment horizontal="right"/>
    </xf>
    <xf numFmtId="0" fontId="16" fillId="26" borderId="0" xfId="40" applyFont="1" applyFill="1" applyAlignment="1">
      <alignment horizontal="left"/>
    </xf>
    <xf numFmtId="14" fontId="15" fillId="0" borderId="18" xfId="40" applyNumberFormat="1" applyFont="1" applyBorder="1" applyAlignment="1">
      <alignment wrapText="1"/>
    </xf>
    <xf numFmtId="165" fontId="15" fillId="0" borderId="0" xfId="40" applyNumberFormat="1" applyFont="1" applyAlignment="1">
      <alignment horizontal="left" wrapText="1"/>
    </xf>
    <xf numFmtId="2" fontId="15" fillId="27" borderId="0" xfId="40" applyNumberFormat="1" applyFont="1" applyFill="1" applyAlignment="1">
      <alignment wrapText="1"/>
    </xf>
    <xf numFmtId="17" fontId="16" fillId="0" borderId="10" xfId="40" applyNumberFormat="1" applyFont="1" applyBorder="1" applyAlignment="1">
      <alignment horizontal="left" wrapText="1"/>
    </xf>
    <xf numFmtId="7" fontId="27" fillId="0" borderId="0" xfId="0" applyNumberFormat="1" applyFont="1"/>
    <xf numFmtId="0" fontId="13" fillId="26" borderId="37" xfId="38" applyFill="1" applyBorder="1" applyAlignment="1">
      <alignment horizontal="center"/>
    </xf>
    <xf numFmtId="0" fontId="13" fillId="26" borderId="37" xfId="37" applyFill="1" applyBorder="1" applyAlignment="1">
      <alignment horizontal="center"/>
    </xf>
    <xf numFmtId="2" fontId="2" fillId="33" borderId="14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12" fillId="0" borderId="13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49" fontId="1" fillId="0" borderId="0" xfId="0" applyNumberFormat="1" applyFont="1"/>
    <xf numFmtId="0" fontId="1" fillId="0" borderId="0" xfId="0" applyFont="1"/>
    <xf numFmtId="2" fontId="12" fillId="0" borderId="0" xfId="0" applyNumberFormat="1" applyFont="1"/>
    <xf numFmtId="0" fontId="12" fillId="0" borderId="0" xfId="0" applyFont="1"/>
    <xf numFmtId="2" fontId="12" fillId="0" borderId="0" xfId="0" applyNumberFormat="1" applyFont="1" applyAlignment="1">
      <alignment horizontal="right"/>
    </xf>
    <xf numFmtId="0" fontId="53" fillId="0" borderId="0" xfId="0" quotePrefix="1" applyFont="1"/>
    <xf numFmtId="0" fontId="1" fillId="0" borderId="0" xfId="0" quotePrefix="1" applyFont="1"/>
    <xf numFmtId="0" fontId="54" fillId="0" borderId="0" xfId="0" quotePrefix="1" applyFont="1"/>
    <xf numFmtId="49" fontId="12" fillId="0" borderId="13" xfId="0" applyNumberFormat="1" applyFont="1" applyBorder="1" applyAlignment="1">
      <alignment horizontal="center"/>
    </xf>
    <xf numFmtId="4" fontId="2" fillId="34" borderId="38" xfId="0" applyNumberFormat="1" applyFont="1" applyFill="1" applyBorder="1" applyAlignment="1">
      <alignment horizontal="left"/>
    </xf>
    <xf numFmtId="4" fontId="2" fillId="34" borderId="39" xfId="0" applyNumberFormat="1" applyFont="1" applyFill="1" applyBorder="1" applyAlignment="1">
      <alignment horizontal="right"/>
    </xf>
    <xf numFmtId="4" fontId="2" fillId="34" borderId="40" xfId="0" applyNumberFormat="1" applyFont="1" applyFill="1" applyBorder="1" applyAlignment="1">
      <alignment horizontal="right"/>
    </xf>
    <xf numFmtId="4" fontId="2" fillId="34" borderId="18" xfId="0" applyNumberFormat="1" applyFont="1" applyFill="1" applyBorder="1" applyAlignment="1">
      <alignment horizontal="left"/>
    </xf>
    <xf numFmtId="4" fontId="2" fillId="34" borderId="0" xfId="0" applyNumberFormat="1" applyFont="1" applyFill="1" applyAlignment="1">
      <alignment horizontal="right"/>
    </xf>
    <xf numFmtId="4" fontId="2" fillId="34" borderId="17" xfId="0" applyNumberFormat="1" applyFont="1" applyFill="1" applyBorder="1" applyAlignment="1">
      <alignment horizontal="right"/>
    </xf>
    <xf numFmtId="4" fontId="2" fillId="34" borderId="22" xfId="0" applyNumberFormat="1" applyFont="1" applyFill="1" applyBorder="1" applyAlignment="1">
      <alignment horizontal="left"/>
    </xf>
    <xf numFmtId="4" fontId="2" fillId="34" borderId="23" xfId="0" applyNumberFormat="1" applyFont="1" applyFill="1" applyBorder="1" applyAlignment="1">
      <alignment horizontal="right"/>
    </xf>
    <xf numFmtId="4" fontId="2" fillId="34" borderId="24" xfId="0" applyNumberFormat="1" applyFont="1" applyFill="1" applyBorder="1" applyAlignment="1">
      <alignment horizontal="right"/>
    </xf>
    <xf numFmtId="49" fontId="1" fillId="0" borderId="14" xfId="0" quotePrefix="1" applyNumberFormat="1" applyFont="1" applyBorder="1"/>
    <xf numFmtId="4" fontId="56" fillId="0" borderId="14" xfId="0" applyNumberFormat="1" applyFont="1" applyBorder="1"/>
    <xf numFmtId="4" fontId="57" fillId="0" borderId="14" xfId="0" applyNumberFormat="1" applyFont="1" applyBorder="1"/>
    <xf numFmtId="0" fontId="58" fillId="35" borderId="20" xfId="0" applyFont="1" applyFill="1" applyBorder="1"/>
    <xf numFmtId="0" fontId="58" fillId="35" borderId="21" xfId="0" applyFont="1" applyFill="1" applyBorder="1"/>
    <xf numFmtId="0" fontId="58" fillId="35" borderId="21" xfId="0" applyFont="1" applyFill="1" applyBorder="1" applyAlignment="1">
      <alignment horizontal="right"/>
    </xf>
    <xf numFmtId="0" fontId="58" fillId="35" borderId="26" xfId="0" applyFont="1" applyFill="1" applyBorder="1" applyAlignment="1">
      <alignment horizontal="right"/>
    </xf>
    <xf numFmtId="0" fontId="0" fillId="0" borderId="18" xfId="0" quotePrefix="1" applyBorder="1"/>
    <xf numFmtId="0" fontId="0" fillId="0" borderId="18" xfId="0" applyBorder="1"/>
    <xf numFmtId="0" fontId="0" fillId="0" borderId="17" xfId="0" applyBorder="1"/>
    <xf numFmtId="0" fontId="0" fillId="35" borderId="38" xfId="0" quotePrefix="1" applyFill="1" applyBorder="1"/>
    <xf numFmtId="0" fontId="0" fillId="35" borderId="39" xfId="0" applyFill="1" applyBorder="1"/>
    <xf numFmtId="2" fontId="0" fillId="35" borderId="40" xfId="0" applyNumberFormat="1" applyFill="1" applyBorder="1"/>
    <xf numFmtId="0" fontId="0" fillId="35" borderId="22" xfId="0" quotePrefix="1" applyFill="1" applyBorder="1"/>
    <xf numFmtId="0" fontId="0" fillId="35" borderId="23" xfId="0" applyFill="1" applyBorder="1"/>
    <xf numFmtId="2" fontId="0" fillId="35" borderId="24" xfId="0" applyNumberFormat="1" applyFill="1" applyBorder="1"/>
    <xf numFmtId="49" fontId="2" fillId="0" borderId="0" xfId="0" quotePrefix="1" applyNumberFormat="1" applyFont="1"/>
    <xf numFmtId="0" fontId="13" fillId="26" borderId="41" xfId="37" applyFill="1" applyBorder="1" applyAlignment="1">
      <alignment horizontal="center"/>
    </xf>
    <xf numFmtId="0" fontId="16" fillId="26" borderId="19" xfId="40" applyFont="1" applyFill="1" applyBorder="1" applyAlignment="1">
      <alignment horizontal="left"/>
    </xf>
    <xf numFmtId="0" fontId="16" fillId="26" borderId="10" xfId="40" applyFont="1" applyFill="1" applyBorder="1" applyAlignment="1">
      <alignment horizontal="left"/>
    </xf>
    <xf numFmtId="0" fontId="16" fillId="26" borderId="18" xfId="40" applyFont="1" applyFill="1" applyBorder="1" applyAlignment="1">
      <alignment horizontal="left"/>
    </xf>
    <xf numFmtId="0" fontId="16" fillId="26" borderId="0" xfId="40" applyFont="1" applyFill="1" applyAlignment="1">
      <alignment horizontal="left"/>
    </xf>
    <xf numFmtId="2" fontId="15" fillId="26" borderId="10" xfId="40" applyNumberFormat="1" applyFont="1" applyFill="1" applyBorder="1" applyAlignment="1">
      <alignment horizontal="center"/>
    </xf>
    <xf numFmtId="2" fontId="15" fillId="26" borderId="25" xfId="40" applyNumberFormat="1" applyFont="1" applyFill="1" applyBorder="1" applyAlignment="1">
      <alignment horizontal="center"/>
    </xf>
    <xf numFmtId="0" fontId="9" fillId="0" borderId="1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6" fillId="0" borderId="1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7" fillId="36" borderId="0" xfId="0" applyFont="1" applyFill="1"/>
    <xf numFmtId="2" fontId="27" fillId="36" borderId="0" xfId="0" applyNumberFormat="1" applyFont="1" applyFill="1"/>
    <xf numFmtId="0" fontId="0" fillId="36" borderId="0" xfId="0" applyFill="1"/>
    <xf numFmtId="0" fontId="1" fillId="36" borderId="0" xfId="0" applyFont="1" applyFill="1"/>
    <xf numFmtId="2" fontId="1" fillId="36" borderId="0" xfId="0" applyNumberFormat="1" applyFont="1" applyFill="1"/>
    <xf numFmtId="0" fontId="0" fillId="36" borderId="0" xfId="0" quotePrefix="1" applyFill="1"/>
    <xf numFmtId="2" fontId="0" fillId="36" borderId="0" xfId="0" applyNumberFormat="1" applyFill="1"/>
    <xf numFmtId="2" fontId="55" fillId="36" borderId="0" xfId="0" quotePrefix="1" applyNumberFormat="1" applyFont="1" applyFill="1" applyAlignment="1">
      <alignment horizontal="right"/>
    </xf>
    <xf numFmtId="0" fontId="12" fillId="36" borderId="0" xfId="0" applyFont="1" applyFill="1"/>
    <xf numFmtId="0" fontId="1" fillId="36" borderId="0" xfId="0" quotePrefix="1" applyFont="1" applyFill="1"/>
    <xf numFmtId="2" fontId="59" fillId="36" borderId="0" xfId="0" quotePrefix="1" applyNumberFormat="1" applyFont="1" applyFill="1" applyAlignment="1">
      <alignment horizontal="right"/>
    </xf>
    <xf numFmtId="0" fontId="55" fillId="36" borderId="0" xfId="0" quotePrefix="1" applyFont="1" applyFill="1"/>
    <xf numFmtId="0" fontId="12" fillId="36" borderId="0" xfId="0" quotePrefix="1" applyFont="1" applyFill="1"/>
    <xf numFmtId="4" fontId="12" fillId="36" borderId="0" xfId="0" quotePrefix="1" applyNumberFormat="1" applyFont="1" applyFill="1"/>
    <xf numFmtId="0" fontId="12" fillId="0" borderId="0" xfId="0" quotePrefix="1" applyFont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Accls" xfId="37" xr:uid="{00000000-0005-0000-0000-000025000000}"/>
    <cellStyle name="Normal_Accls_1" xfId="38" xr:uid="{00000000-0005-0000-0000-000026000000}"/>
    <cellStyle name="Normal_Balance Sheet Rec Nov-05" xfId="39" xr:uid="{00000000-0005-0000-0000-000027000000}"/>
    <cellStyle name="Normal_Hol Pay06" xfId="40" xr:uid="{00000000-0005-0000-0000-000028000000}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>
    <pageSetUpPr fitToPage="1"/>
  </sheetPr>
  <dimension ref="A1:S26"/>
  <sheetViews>
    <sheetView showGridLines="0" zoomScaleNormal="100" workbookViewId="0">
      <selection activeCell="E18" sqref="E18"/>
    </sheetView>
  </sheetViews>
  <sheetFormatPr defaultRowHeight="12.75"/>
  <cols>
    <col min="1" max="1" width="8" style="175" customWidth="1"/>
    <col min="2" max="2" width="29.5703125" style="22" customWidth="1"/>
    <col min="3" max="3" width="11.85546875" style="1" customWidth="1"/>
    <col min="4" max="4" width="4.42578125" style="1" customWidth="1"/>
    <col min="5" max="5" width="11.5703125" style="1" customWidth="1"/>
    <col min="6" max="6" width="8.5703125" style="108" customWidth="1"/>
    <col min="7" max="19" width="9.140625" style="1"/>
    <col min="20" max="16384" width="9.140625" style="2"/>
  </cols>
  <sheetData>
    <row r="1" spans="1:6" ht="19.5">
      <c r="A1" s="174"/>
      <c r="B1" s="107" t="s">
        <v>341</v>
      </c>
    </row>
    <row r="3" spans="1:6">
      <c r="E3" s="24" t="s">
        <v>346</v>
      </c>
    </row>
    <row r="4" spans="1:6">
      <c r="E4" s="25" t="s">
        <v>347</v>
      </c>
    </row>
    <row r="5" spans="1:6">
      <c r="F5" s="1"/>
    </row>
    <row r="6" spans="1:6">
      <c r="C6" s="24" t="s">
        <v>345</v>
      </c>
      <c r="E6" s="24" t="s">
        <v>195</v>
      </c>
    </row>
    <row r="7" spans="1:6">
      <c r="C7" s="25" t="s">
        <v>271</v>
      </c>
      <c r="E7" s="25" t="s">
        <v>196</v>
      </c>
    </row>
    <row r="8" spans="1:6">
      <c r="A8" s="222" t="s">
        <v>337</v>
      </c>
      <c r="B8" s="223" t="s">
        <v>188</v>
      </c>
      <c r="C8" s="23">
        <f>IF(ISNA(VLOOKUP(A8,TB.XLSX!A:F,5,FALSE)),0,VLOOKUP(A8,TB.XLSX!A:F,5,FALSE)-VLOOKUP(A8,TB.XLSX!A:F,6,FALSE))</f>
        <v>0</v>
      </c>
      <c r="E8" s="190">
        <v>0</v>
      </c>
      <c r="F8" s="108" t="str">
        <f t="shared" ref="F8:F16" si="0">IF(E8-C8=0,"OK",E8-C8)</f>
        <v>OK</v>
      </c>
    </row>
    <row r="9" spans="1:6">
      <c r="A9" s="222" t="s">
        <v>328</v>
      </c>
      <c r="B9" s="223" t="s">
        <v>329</v>
      </c>
      <c r="C9" s="23">
        <f>IF(ISNA(VLOOKUP(A9,TB.XLSX!A:F,5,FALSE)),0,VLOOKUP(A9,TB.XLSX!A:F,5,FALSE)-VLOOKUP(A9,TB.XLSX!A:F,6,FALSE))</f>
        <v>0</v>
      </c>
      <c r="E9" s="190">
        <v>0</v>
      </c>
      <c r="F9" s="108" t="str">
        <f t="shared" si="0"/>
        <v>OK</v>
      </c>
    </row>
    <row r="10" spans="1:6">
      <c r="A10" s="222"/>
      <c r="B10" s="223" t="s">
        <v>330</v>
      </c>
      <c r="C10" s="23">
        <f>IF(ISNA(VLOOKUP(A10,TB.XLSX!A:F,5,FALSE)),0,VLOOKUP(A10,TB.XLSX!A:F,5,FALSE)-VLOOKUP(A10,TB.XLSX!A:F,6,FALSE))</f>
        <v>0</v>
      </c>
      <c r="E10" s="190">
        <v>0</v>
      </c>
      <c r="F10" s="108" t="str">
        <f t="shared" si="0"/>
        <v>OK</v>
      </c>
    </row>
    <row r="11" spans="1:6">
      <c r="A11" s="222" t="s">
        <v>281</v>
      </c>
      <c r="B11" s="223" t="s">
        <v>289</v>
      </c>
      <c r="C11" s="23">
        <f>IF(ISNA(VLOOKUP(A11,TB.XLSX!A:F,5,FALSE)),0,VLOOKUP(A11,TB.XLSX!A:F,5,FALSE)-VLOOKUP(A11,TB.XLSX!A:F,6,FALSE))</f>
        <v>0</v>
      </c>
      <c r="E11" s="190">
        <v>0</v>
      </c>
      <c r="F11" s="108" t="str">
        <f t="shared" si="0"/>
        <v>OK</v>
      </c>
    </row>
    <row r="12" spans="1:6">
      <c r="A12" s="222" t="s">
        <v>332</v>
      </c>
      <c r="B12" s="223" t="s">
        <v>338</v>
      </c>
      <c r="C12" s="23">
        <f>IF(ISNA(VLOOKUP(A12,TB.XLSX!A:F,5,FALSE)),0,VLOOKUP(A12,TB.XLSX!A:F,5,FALSE)-VLOOKUP(A12,TB.XLSX!A:F,6,FALSE))</f>
        <v>0</v>
      </c>
      <c r="E12" s="190">
        <v>0</v>
      </c>
      <c r="F12" s="108" t="str">
        <f t="shared" si="0"/>
        <v>OK</v>
      </c>
    </row>
    <row r="13" spans="1:6">
      <c r="A13" s="222" t="s">
        <v>333</v>
      </c>
      <c r="B13" s="224" t="s">
        <v>20</v>
      </c>
      <c r="C13" s="23">
        <f>IF(ISNA(VLOOKUP(A13,TB.XLSX!A:F,5,FALSE)),0,VLOOKUP(A13,TB.XLSX!A:F,5,FALSE)-VLOOKUP(A13,TB.XLSX!A:F,6,FALSE))</f>
        <v>0</v>
      </c>
      <c r="E13" s="191">
        <v>0</v>
      </c>
      <c r="F13" s="108" t="str">
        <f t="shared" si="0"/>
        <v>OK</v>
      </c>
    </row>
    <row r="14" spans="1:6">
      <c r="A14" s="222" t="s">
        <v>339</v>
      </c>
      <c r="B14" s="223" t="s">
        <v>188</v>
      </c>
      <c r="C14" s="23">
        <f>IF(ISNA(VLOOKUP(A14,TB.XLSX!A:F,5,FALSE)),0,VLOOKUP(A14,TB.XLSX!A:F,5,FALSE)-VLOOKUP(A14,TB.XLSX!A:F,6,FALSE))</f>
        <v>0</v>
      </c>
      <c r="E14" s="191">
        <v>0</v>
      </c>
      <c r="F14" s="108" t="str">
        <f t="shared" si="0"/>
        <v>OK</v>
      </c>
    </row>
    <row r="15" spans="1:6">
      <c r="A15" s="222" t="s">
        <v>334</v>
      </c>
      <c r="B15" s="223" t="s">
        <v>329</v>
      </c>
      <c r="C15" s="23">
        <f>IF(ISNA(VLOOKUP(A15,TB.XLSX!A:F,5,FALSE)),0,VLOOKUP(A15,TB.XLSX!A:F,5,FALSE)-VLOOKUP(A15,TB.XLSX!A:F,6,FALSE))</f>
        <v>0</v>
      </c>
      <c r="E15" s="190">
        <v>0</v>
      </c>
      <c r="F15" s="108" t="str">
        <f t="shared" si="0"/>
        <v>OK</v>
      </c>
    </row>
    <row r="16" spans="1:6">
      <c r="A16" s="222"/>
      <c r="B16" s="223" t="s">
        <v>330</v>
      </c>
      <c r="C16" s="23">
        <f>IF(ISNA(VLOOKUP(A16,TB.XLSX!A:F,5,FALSE)),0,VLOOKUP(A16,TB.XLSX!A:F,5,FALSE)-VLOOKUP(A16,TB.XLSX!A:F,6,FALSE))</f>
        <v>0</v>
      </c>
      <c r="E16" s="190">
        <v>0</v>
      </c>
      <c r="F16" s="108" t="str">
        <f t="shared" si="0"/>
        <v>OK</v>
      </c>
    </row>
    <row r="17" spans="1:19">
      <c r="A17" s="222" t="s">
        <v>287</v>
      </c>
      <c r="B17" s="223" t="s">
        <v>289</v>
      </c>
      <c r="C17" s="23">
        <f>IF(ISNA(VLOOKUP(A17,TB.XLSX!A:F,5,FALSE)),0,VLOOKUP(A17,TB.XLSX!A:F,5,FALSE)-VLOOKUP(A17,TB.XLSX!A:F,6,FALSE))</f>
        <v>0</v>
      </c>
      <c r="E17" s="190">
        <v>0</v>
      </c>
      <c r="F17" s="108" t="str">
        <f t="shared" ref="F17:F21" si="1">IF(E17-C17=0,"OK",E17-C17)</f>
        <v>OK</v>
      </c>
    </row>
    <row r="18" spans="1:19">
      <c r="A18" s="222" t="s">
        <v>335</v>
      </c>
      <c r="B18" s="223" t="s">
        <v>331</v>
      </c>
      <c r="C18" s="23">
        <f>IF(ISNA(VLOOKUP(A18,TB.XLSX!A:F,5,FALSE)),0,VLOOKUP(A18,TB.XLSX!A:F,5,FALSE)-VLOOKUP(A18,TB.XLSX!A:F,6,FALSE))</f>
        <v>0</v>
      </c>
      <c r="E18" s="190">
        <v>0</v>
      </c>
      <c r="F18" s="108" t="str">
        <f t="shared" si="1"/>
        <v>OK</v>
      </c>
    </row>
    <row r="19" spans="1:19">
      <c r="A19" s="222" t="s">
        <v>336</v>
      </c>
      <c r="B19" s="224" t="s">
        <v>20</v>
      </c>
      <c r="C19" s="23">
        <f>IF(ISNA(VLOOKUP(A19,TB.XLSX!A:F,5,FALSE)),0,VLOOKUP(A19,TB.XLSX!A:F,5,FALSE)-VLOOKUP(A19,TB.XLSX!A:F,6,FALSE))</f>
        <v>0</v>
      </c>
      <c r="E19" s="190">
        <v>0</v>
      </c>
      <c r="F19" s="108" t="str">
        <f t="shared" si="1"/>
        <v>OK</v>
      </c>
    </row>
    <row r="20" spans="1:19">
      <c r="B20" s="2"/>
      <c r="C20" s="2"/>
    </row>
    <row r="21" spans="1:19" s="98" customFormat="1">
      <c r="A21" s="175"/>
      <c r="B21" s="100" t="s">
        <v>197</v>
      </c>
      <c r="C21" s="101">
        <f>SUM(C8:C19)</f>
        <v>0</v>
      </c>
      <c r="D21" s="1"/>
      <c r="E21" s="101">
        <f>SUM(E8:E20)</f>
        <v>0</v>
      </c>
      <c r="F21" s="108" t="str">
        <f t="shared" si="1"/>
        <v>OK</v>
      </c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</row>
    <row r="23" spans="1:19">
      <c r="B23" s="2"/>
      <c r="C23" s="2"/>
    </row>
    <row r="24" spans="1:19">
      <c r="A24" s="176"/>
      <c r="B24" s="213" t="s">
        <v>243</v>
      </c>
      <c r="C24" s="214">
        <f>SUM(C8:C14)</f>
        <v>0</v>
      </c>
      <c r="D24" s="214"/>
      <c r="E24" s="215">
        <f>SUM(E8:E14)</f>
        <v>0</v>
      </c>
    </row>
    <row r="25" spans="1:19">
      <c r="B25" s="216" t="s">
        <v>244</v>
      </c>
      <c r="C25" s="217">
        <f>SUM(C15:C19)</f>
        <v>0</v>
      </c>
      <c r="D25" s="217"/>
      <c r="E25" s="218">
        <f>SUM(E15:E19)</f>
        <v>0</v>
      </c>
    </row>
    <row r="26" spans="1:19">
      <c r="B26" s="219" t="s">
        <v>340</v>
      </c>
      <c r="C26" s="220">
        <f>+C24+C25</f>
        <v>0</v>
      </c>
      <c r="D26" s="220"/>
      <c r="E26" s="221">
        <f>+E24+E25</f>
        <v>0</v>
      </c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J8"/>
  <sheetViews>
    <sheetView showGridLines="0" topLeftCell="B1" workbookViewId="0">
      <selection activeCell="C3" sqref="C3"/>
    </sheetView>
  </sheetViews>
  <sheetFormatPr defaultRowHeight="12.75"/>
  <cols>
    <col min="3" max="3" width="30.42578125" customWidth="1"/>
    <col min="4" max="4" width="9.85546875" style="18" customWidth="1"/>
    <col min="5" max="6" width="12.85546875" style="18" customWidth="1"/>
    <col min="7" max="8" width="10.28515625" bestFit="1" customWidth="1"/>
  </cols>
  <sheetData>
    <row r="2" spans="1:10">
      <c r="C2" s="83" t="s">
        <v>406</v>
      </c>
      <c r="D2" s="172"/>
      <c r="E2" s="172"/>
      <c r="F2" s="172"/>
      <c r="G2" s="197">
        <f>SUM(G5:G38)</f>
        <v>0</v>
      </c>
      <c r="H2" s="197">
        <f>SUM(H5:H38)</f>
        <v>0</v>
      </c>
      <c r="I2" s="197">
        <f>SUM(I5:I38)</f>
        <v>0</v>
      </c>
    </row>
    <row r="4" spans="1:10">
      <c r="A4" s="198" t="s">
        <v>278</v>
      </c>
      <c r="B4" s="198" t="s">
        <v>419</v>
      </c>
      <c r="C4" s="198" t="s">
        <v>420</v>
      </c>
      <c r="D4" s="198" t="s">
        <v>421</v>
      </c>
      <c r="E4" s="198" t="s">
        <v>422</v>
      </c>
      <c r="F4" s="198" t="s">
        <v>423</v>
      </c>
      <c r="G4" s="198" t="s">
        <v>279</v>
      </c>
      <c r="H4" s="199" t="s">
        <v>280</v>
      </c>
      <c r="I4" s="199" t="s">
        <v>209</v>
      </c>
      <c r="J4" s="239" t="s">
        <v>19</v>
      </c>
    </row>
    <row r="5" spans="1:10">
      <c r="A5" t="s">
        <v>418</v>
      </c>
      <c r="D5"/>
      <c r="E5"/>
      <c r="F5"/>
    </row>
    <row r="6" spans="1:10">
      <c r="D6"/>
      <c r="E6"/>
      <c r="F6"/>
    </row>
    <row r="7" spans="1:10">
      <c r="D7"/>
      <c r="E7"/>
      <c r="F7"/>
    </row>
    <row r="8" spans="1:10">
      <c r="D8"/>
      <c r="E8"/>
      <c r="F8"/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">
    <pageSetUpPr fitToPage="1"/>
  </sheetPr>
  <dimension ref="A2:H28"/>
  <sheetViews>
    <sheetView showGridLines="0" workbookViewId="0">
      <selection activeCell="F10" sqref="F10"/>
    </sheetView>
  </sheetViews>
  <sheetFormatPr defaultRowHeight="12.75"/>
  <cols>
    <col min="1" max="1" width="7.28515625" customWidth="1"/>
    <col min="2" max="2" width="5.140625" customWidth="1"/>
    <col min="3" max="3" width="10.42578125" customWidth="1"/>
    <col min="5" max="5" width="35.7109375" customWidth="1"/>
    <col min="6" max="6" width="10.140625" customWidth="1"/>
    <col min="7" max="7" width="13.42578125" style="18" customWidth="1"/>
    <col min="8" max="8" width="9.140625" style="18"/>
  </cols>
  <sheetData>
    <row r="2" spans="1:7">
      <c r="A2" s="83" t="s">
        <v>283</v>
      </c>
      <c r="F2" s="166">
        <f ca="1">NOW()</f>
        <v>45374.428935416698</v>
      </c>
    </row>
    <row r="5" spans="1:7">
      <c r="A5" s="205" t="s">
        <v>286</v>
      </c>
      <c r="E5" t="s">
        <v>272</v>
      </c>
      <c r="F5" s="18"/>
      <c r="G5" s="18">
        <v>0</v>
      </c>
    </row>
    <row r="6" spans="1:7">
      <c r="F6" s="18"/>
    </row>
    <row r="7" spans="1:7">
      <c r="E7" t="s">
        <v>273</v>
      </c>
      <c r="F7" s="18"/>
      <c r="G7" s="18">
        <f>G5+G6</f>
        <v>0</v>
      </c>
    </row>
    <row r="8" spans="1:7">
      <c r="F8" s="18"/>
    </row>
    <row r="9" spans="1:7">
      <c r="E9" s="205" t="s">
        <v>282</v>
      </c>
      <c r="F9" s="18">
        <v>0</v>
      </c>
    </row>
    <row r="10" spans="1:7">
      <c r="D10" s="17"/>
      <c r="E10" s="17" t="s">
        <v>251</v>
      </c>
      <c r="F10" s="18">
        <v>0</v>
      </c>
      <c r="G10" s="146"/>
    </row>
    <row r="11" spans="1:7">
      <c r="D11" s="17"/>
      <c r="E11" s="204" t="s">
        <v>363</v>
      </c>
      <c r="F11" s="18">
        <v>0</v>
      </c>
      <c r="G11" s="18">
        <f>SUM(F9:F11)</f>
        <v>0</v>
      </c>
    </row>
    <row r="12" spans="1:7" ht="13.5" thickBot="1">
      <c r="A12" s="87"/>
      <c r="B12" s="19"/>
      <c r="C12" s="19"/>
      <c r="D12" s="19"/>
      <c r="E12" s="19"/>
      <c r="F12" s="20"/>
      <c r="G12" s="20"/>
    </row>
    <row r="13" spans="1:7">
      <c r="E13" s="205" t="s">
        <v>285</v>
      </c>
      <c r="F13" s="18"/>
      <c r="G13" s="18">
        <f>SUM(G7:G12)</f>
        <v>0</v>
      </c>
    </row>
    <row r="14" spans="1:7">
      <c r="G14" s="147">
        <f>+'Current Liabilities'!C13-G13</f>
        <v>0</v>
      </c>
    </row>
    <row r="16" spans="1:7">
      <c r="A16" s="83" t="s">
        <v>284</v>
      </c>
    </row>
    <row r="18" spans="5:8">
      <c r="G18"/>
    </row>
    <row r="19" spans="5:8">
      <c r="G19"/>
    </row>
    <row r="20" spans="5:8">
      <c r="G20"/>
    </row>
    <row r="21" spans="5:8">
      <c r="E21" s="18"/>
    </row>
    <row r="22" spans="5:8">
      <c r="E22" s="18"/>
    </row>
    <row r="23" spans="5:8">
      <c r="E23" s="18"/>
    </row>
    <row r="24" spans="5:8">
      <c r="E24" s="18"/>
    </row>
    <row r="25" spans="5:8">
      <c r="E25" s="18"/>
    </row>
    <row r="26" spans="5:8">
      <c r="E26" s="18"/>
      <c r="H26" s="18">
        <f>SUM(H18:H25)</f>
        <v>0</v>
      </c>
    </row>
    <row r="27" spans="5:8">
      <c r="E27" s="18"/>
    </row>
    <row r="28" spans="5:8">
      <c r="E28" s="206" t="s">
        <v>209</v>
      </c>
      <c r="F28" s="207"/>
      <c r="G28" s="206"/>
      <c r="H28" s="206">
        <f>SUM(H26:H27)</f>
        <v>0</v>
      </c>
    </row>
  </sheetData>
  <phoneticPr fontId="0" type="noConversion"/>
  <pageMargins left="0.75" right="0.75" top="1" bottom="1" header="0.5" footer="0.5"/>
  <pageSetup paperSize="9" scale="86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BF5E4-F914-4CA5-A5FD-CFE4BBAF39BD}">
  <dimension ref="A1:E4"/>
  <sheetViews>
    <sheetView workbookViewId="0">
      <selection activeCell="F17" sqref="F17"/>
    </sheetView>
  </sheetViews>
  <sheetFormatPr defaultRowHeight="12.75"/>
  <cols>
    <col min="3" max="3" width="15.85546875" customWidth="1"/>
  </cols>
  <sheetData>
    <row r="1" spans="1:5">
      <c r="A1" s="254" t="s">
        <v>296</v>
      </c>
      <c r="B1" s="253"/>
      <c r="C1" s="253"/>
      <c r="D1" s="253"/>
      <c r="E1" s="253"/>
    </row>
    <row r="2" spans="1:5">
      <c r="A2" s="253"/>
      <c r="B2" s="253"/>
      <c r="C2" s="254" t="s">
        <v>250</v>
      </c>
      <c r="D2" s="253"/>
      <c r="E2" s="253">
        <f>SUM(D4:E54)</f>
        <v>0</v>
      </c>
    </row>
    <row r="3" spans="1:5">
      <c r="A3" s="253"/>
      <c r="B3" s="254" t="s">
        <v>364</v>
      </c>
      <c r="C3" s="253"/>
      <c r="D3" s="254" t="s">
        <v>365</v>
      </c>
      <c r="E3" s="254" t="s">
        <v>366</v>
      </c>
    </row>
    <row r="4" spans="1:5">
      <c r="B4" s="205"/>
      <c r="C4" s="20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FC342-EFCA-456F-9AE4-D9C58387D6CA}">
  <dimension ref="A1:K198"/>
  <sheetViews>
    <sheetView workbookViewId="0"/>
  </sheetViews>
  <sheetFormatPr defaultRowHeight="12.75"/>
  <cols>
    <col min="1" max="1" width="11.85546875" customWidth="1"/>
    <col min="2" max="2" width="28" bestFit="1" customWidth="1"/>
    <col min="3" max="3" width="41.7109375" customWidth="1"/>
    <col min="4" max="4" width="13.140625" style="85" customWidth="1"/>
    <col min="5" max="5" width="12.85546875" style="85" customWidth="1"/>
    <col min="6" max="6" width="11" style="85" customWidth="1"/>
    <col min="9" max="9" width="9.85546875" customWidth="1"/>
    <col min="10" max="10" width="11.28515625" customWidth="1"/>
    <col min="22" max="22" width="8.5703125" customWidth="1"/>
  </cols>
  <sheetData>
    <row r="1" spans="1:11" s="106" customFormat="1">
      <c r="A1" s="265" t="s">
        <v>425</v>
      </c>
      <c r="B1" s="188"/>
      <c r="D1" s="172"/>
      <c r="E1" s="172"/>
      <c r="F1" s="172"/>
      <c r="J1" s="172"/>
      <c r="K1" s="172"/>
    </row>
    <row r="2" spans="1:11" s="106" customFormat="1">
      <c r="A2" s="188"/>
      <c r="B2" s="188"/>
      <c r="D2" s="208" t="s">
        <v>254</v>
      </c>
      <c r="E2" s="208" t="s">
        <v>288</v>
      </c>
      <c r="F2" s="105" t="s">
        <v>264</v>
      </c>
      <c r="J2" s="172"/>
      <c r="K2" s="172"/>
    </row>
    <row r="3" spans="1:11">
      <c r="A3" s="173"/>
      <c r="B3" s="173"/>
      <c r="C3" s="205" t="s">
        <v>292</v>
      </c>
      <c r="D3" s="18">
        <f>+WIP.XLS!D3</f>
        <v>0</v>
      </c>
      <c r="E3" s="18">
        <v>0</v>
      </c>
      <c r="F3" s="18">
        <f>-E3+D3</f>
        <v>0</v>
      </c>
      <c r="J3" s="18"/>
      <c r="K3" s="18"/>
    </row>
    <row r="4" spans="1:11">
      <c r="A4" s="173"/>
      <c r="B4" s="173"/>
      <c r="C4" s="205" t="s">
        <v>344</v>
      </c>
      <c r="D4" s="18">
        <f>SUM(F9:F15)</f>
        <v>0</v>
      </c>
      <c r="E4" s="18">
        <v>0</v>
      </c>
      <c r="F4" s="18">
        <f>-E4+D4</f>
        <v>0</v>
      </c>
      <c r="J4" s="18"/>
      <c r="K4" s="18"/>
    </row>
    <row r="5" spans="1:11">
      <c r="A5" s="173"/>
      <c r="B5" s="173"/>
      <c r="C5" s="205" t="s">
        <v>352</v>
      </c>
      <c r="D5" s="18">
        <f>+D3+D4</f>
        <v>0</v>
      </c>
      <c r="E5" s="18">
        <f>+E4+E3</f>
        <v>0</v>
      </c>
      <c r="F5" s="18">
        <f>+E5-D5</f>
        <v>0</v>
      </c>
      <c r="J5" s="18"/>
      <c r="K5" s="18"/>
    </row>
    <row r="6" spans="1:11">
      <c r="A6" s="173"/>
      <c r="B6" s="173"/>
      <c r="D6" s="18"/>
      <c r="E6" s="18"/>
      <c r="F6" s="18"/>
      <c r="J6" s="18"/>
      <c r="K6" s="18"/>
    </row>
    <row r="7" spans="1:11">
      <c r="A7" s="256"/>
      <c r="B7" s="256"/>
      <c r="C7" s="253"/>
      <c r="D7" s="257"/>
      <c r="E7" s="258" t="s">
        <v>342</v>
      </c>
      <c r="F7" s="258" t="s">
        <v>342</v>
      </c>
    </row>
    <row r="8" spans="1:11">
      <c r="A8" s="262" t="s">
        <v>348</v>
      </c>
      <c r="B8" s="262" t="s">
        <v>253</v>
      </c>
      <c r="C8" s="262" t="s">
        <v>349</v>
      </c>
      <c r="D8" s="258" t="s">
        <v>3</v>
      </c>
      <c r="E8" s="258" t="s">
        <v>350</v>
      </c>
      <c r="F8" s="258" t="s">
        <v>351</v>
      </c>
    </row>
    <row r="9" spans="1:11">
      <c r="D9"/>
      <c r="E9"/>
      <c r="F9"/>
    </row>
    <row r="10" spans="1:11">
      <c r="D10"/>
      <c r="E10"/>
      <c r="F10"/>
    </row>
    <row r="11" spans="1:11">
      <c r="D11"/>
      <c r="E11"/>
      <c r="F11"/>
    </row>
    <row r="12" spans="1:11">
      <c r="D12"/>
      <c r="E12"/>
      <c r="F12"/>
    </row>
    <row r="13" spans="1:11">
      <c r="D13"/>
      <c r="E13"/>
      <c r="F13"/>
    </row>
    <row r="14" spans="1:11">
      <c r="D14"/>
      <c r="E14"/>
      <c r="F14"/>
    </row>
    <row r="15" spans="1:11">
      <c r="D15"/>
      <c r="E15"/>
      <c r="F15"/>
      <c r="G15" s="173"/>
    </row>
    <row r="16" spans="1:11">
      <c r="A16" t="s">
        <v>389</v>
      </c>
      <c r="D16"/>
      <c r="E16"/>
      <c r="F16">
        <v>706.25</v>
      </c>
      <c r="G16" s="173"/>
    </row>
    <row r="17" spans="1:7">
      <c r="A17" s="173"/>
      <c r="B17" s="173"/>
      <c r="C17" s="173"/>
      <c r="D17" s="189"/>
      <c r="E17" s="189"/>
      <c r="F17" s="189"/>
      <c r="G17" s="173"/>
    </row>
    <row r="18" spans="1:7">
      <c r="A18" s="173"/>
      <c r="B18" s="173"/>
      <c r="C18" s="173"/>
      <c r="D18" s="189"/>
      <c r="E18" s="189"/>
      <c r="F18" s="189"/>
      <c r="G18" s="173"/>
    </row>
    <row r="19" spans="1:7">
      <c r="A19" s="173"/>
      <c r="B19" s="173"/>
      <c r="C19" s="173"/>
      <c r="D19" s="189"/>
      <c r="E19" s="189"/>
      <c r="F19" s="189"/>
      <c r="G19" s="173"/>
    </row>
    <row r="20" spans="1:7">
      <c r="A20" s="173"/>
      <c r="B20" s="173"/>
      <c r="C20" s="173"/>
      <c r="D20" s="189"/>
      <c r="E20" s="189"/>
      <c r="F20" s="189"/>
      <c r="G20" s="173"/>
    </row>
    <row r="21" spans="1:7">
      <c r="A21" s="173"/>
      <c r="B21" s="173"/>
      <c r="C21" s="173"/>
      <c r="D21" s="189"/>
      <c r="E21" s="189"/>
      <c r="F21" s="189"/>
      <c r="G21" s="173"/>
    </row>
    <row r="22" spans="1:7">
      <c r="A22" s="173"/>
      <c r="B22" s="173"/>
      <c r="C22" s="173"/>
      <c r="D22" s="189"/>
      <c r="E22" s="189"/>
      <c r="F22" s="189"/>
      <c r="G22" s="173"/>
    </row>
    <row r="23" spans="1:7">
      <c r="A23" s="173"/>
      <c r="B23" s="173"/>
      <c r="C23" s="173"/>
      <c r="D23" s="189"/>
      <c r="E23" s="189"/>
      <c r="F23" s="189"/>
      <c r="G23" s="173"/>
    </row>
    <row r="24" spans="1:7">
      <c r="A24" s="173"/>
      <c r="B24" s="173"/>
      <c r="C24" s="173"/>
      <c r="D24" s="189"/>
      <c r="E24" s="189"/>
      <c r="F24" s="189"/>
      <c r="G24" s="173"/>
    </row>
    <row r="25" spans="1:7">
      <c r="A25" s="173"/>
      <c r="B25" s="173"/>
      <c r="C25" s="173"/>
      <c r="D25" s="189"/>
      <c r="E25" s="189"/>
      <c r="F25" s="189"/>
      <c r="G25" s="173"/>
    </row>
    <row r="26" spans="1:7">
      <c r="A26" s="173"/>
      <c r="B26" s="173"/>
      <c r="C26" s="173"/>
      <c r="D26" s="189"/>
      <c r="E26" s="189"/>
      <c r="F26" s="189"/>
      <c r="G26" s="173"/>
    </row>
    <row r="27" spans="1:7">
      <c r="A27" s="173"/>
      <c r="B27" s="173"/>
      <c r="C27" s="173"/>
      <c r="D27" s="189"/>
      <c r="E27" s="189"/>
      <c r="F27" s="189"/>
      <c r="G27" s="173"/>
    </row>
    <row r="28" spans="1:7">
      <c r="A28" s="173"/>
      <c r="B28" s="173"/>
      <c r="C28" s="173"/>
      <c r="D28" s="189"/>
      <c r="E28" s="189"/>
      <c r="F28" s="189"/>
      <c r="G28" s="173"/>
    </row>
    <row r="29" spans="1:7">
      <c r="A29" s="173"/>
      <c r="B29" s="173"/>
      <c r="C29" s="173"/>
      <c r="D29" s="189"/>
      <c r="E29" s="189"/>
      <c r="F29" s="189"/>
      <c r="G29" s="173"/>
    </row>
    <row r="30" spans="1:7">
      <c r="A30" s="173"/>
      <c r="B30" s="173"/>
      <c r="C30" s="173"/>
      <c r="D30" s="189"/>
      <c r="E30" s="189"/>
      <c r="F30" s="189"/>
      <c r="G30" s="173"/>
    </row>
    <row r="31" spans="1:7">
      <c r="A31" s="173"/>
      <c r="B31" s="173"/>
      <c r="C31" s="173"/>
      <c r="D31" s="189"/>
      <c r="E31" s="189"/>
      <c r="F31" s="189"/>
      <c r="G31" s="173"/>
    </row>
    <row r="32" spans="1:7">
      <c r="A32" s="173"/>
      <c r="B32" s="173"/>
      <c r="C32" s="173"/>
      <c r="D32" s="189"/>
      <c r="E32" s="189"/>
      <c r="F32" s="189"/>
      <c r="G32" s="173"/>
    </row>
    <row r="33" spans="1:8">
      <c r="A33" s="173"/>
      <c r="B33" s="173"/>
      <c r="C33" s="173"/>
      <c r="D33" s="189"/>
      <c r="E33" s="189"/>
      <c r="F33" s="189"/>
      <c r="G33" s="173"/>
    </row>
    <row r="34" spans="1:8">
      <c r="A34" s="173"/>
      <c r="B34" s="173"/>
      <c r="C34" s="173"/>
      <c r="D34" s="189"/>
      <c r="E34" s="189"/>
      <c r="F34" s="189"/>
      <c r="G34" s="173"/>
    </row>
    <row r="35" spans="1:8">
      <c r="A35" s="173"/>
      <c r="B35" s="173"/>
      <c r="C35" s="173"/>
      <c r="D35" s="189"/>
      <c r="E35" s="189"/>
      <c r="F35" s="189"/>
      <c r="G35" s="173"/>
    </row>
    <row r="36" spans="1:8">
      <c r="A36" s="173"/>
      <c r="B36" s="173"/>
      <c r="C36" s="173"/>
      <c r="D36" s="189"/>
      <c r="E36" s="189"/>
      <c r="F36" s="189"/>
      <c r="G36" s="173"/>
    </row>
    <row r="37" spans="1:8">
      <c r="A37" s="173"/>
      <c r="B37" s="173"/>
      <c r="C37" s="173"/>
      <c r="D37" s="189"/>
      <c r="E37" s="189"/>
      <c r="F37" s="189"/>
      <c r="G37" s="173"/>
    </row>
    <row r="38" spans="1:8">
      <c r="A38" s="173"/>
      <c r="B38" s="173"/>
      <c r="C38" s="173"/>
      <c r="D38" s="189"/>
      <c r="E38" s="189"/>
      <c r="F38" s="189"/>
      <c r="G38" s="173"/>
    </row>
    <row r="39" spans="1:8">
      <c r="A39" s="173"/>
      <c r="B39" s="173"/>
      <c r="C39" s="173"/>
      <c r="D39" s="189"/>
      <c r="E39" s="189"/>
      <c r="F39" s="189"/>
      <c r="G39" s="173"/>
      <c r="H39" s="173"/>
    </row>
    <row r="40" spans="1:8">
      <c r="A40" s="173"/>
      <c r="B40" s="173"/>
      <c r="C40" s="173"/>
      <c r="D40" s="189"/>
      <c r="E40" s="189"/>
      <c r="F40" s="189"/>
      <c r="G40" s="173"/>
      <c r="H40" s="173"/>
    </row>
    <row r="41" spans="1:8">
      <c r="A41" s="173"/>
      <c r="B41" s="173"/>
      <c r="C41" s="173"/>
      <c r="D41" s="189"/>
      <c r="E41" s="189"/>
      <c r="F41" s="189"/>
      <c r="G41" s="173"/>
      <c r="H41" s="173"/>
    </row>
    <row r="42" spans="1:8">
      <c r="A42" s="173"/>
      <c r="B42" s="173"/>
      <c r="C42" s="173"/>
      <c r="D42" s="189"/>
      <c r="E42" s="189"/>
      <c r="F42" s="189"/>
      <c r="G42" s="173"/>
      <c r="H42" s="173"/>
    </row>
    <row r="43" spans="1:8">
      <c r="A43" s="173"/>
      <c r="B43" s="173"/>
      <c r="C43" s="173"/>
      <c r="D43" s="189"/>
      <c r="E43" s="189"/>
      <c r="F43" s="189"/>
      <c r="G43" s="173"/>
      <c r="H43" s="173"/>
    </row>
    <row r="44" spans="1:8">
      <c r="A44" s="173"/>
      <c r="B44" s="173"/>
      <c r="C44" s="173"/>
      <c r="D44" s="189"/>
      <c r="E44" s="189"/>
      <c r="F44" s="189"/>
      <c r="G44" s="173"/>
      <c r="H44" s="173"/>
    </row>
    <row r="45" spans="1:8">
      <c r="A45" s="173"/>
      <c r="B45" s="173"/>
      <c r="C45" s="173"/>
      <c r="D45" s="189"/>
      <c r="E45" s="189"/>
      <c r="F45" s="189"/>
      <c r="G45" s="173"/>
      <c r="H45" s="173"/>
    </row>
    <row r="46" spans="1:8">
      <c r="A46" s="173"/>
      <c r="B46" s="173"/>
      <c r="C46" s="173"/>
      <c r="D46" s="189"/>
      <c r="E46" s="189"/>
      <c r="F46" s="189"/>
      <c r="G46" s="173"/>
      <c r="H46" s="173"/>
    </row>
    <row r="47" spans="1:8">
      <c r="A47" s="173"/>
      <c r="B47" s="173"/>
      <c r="C47" s="173"/>
      <c r="D47" s="189"/>
      <c r="E47" s="189"/>
      <c r="F47" s="189"/>
      <c r="G47" s="173"/>
      <c r="H47" s="173"/>
    </row>
    <row r="48" spans="1:8">
      <c r="A48" s="173"/>
      <c r="B48" s="173"/>
      <c r="C48" s="173"/>
      <c r="D48" s="189"/>
      <c r="E48" s="189"/>
      <c r="F48" s="189"/>
      <c r="G48" s="173"/>
      <c r="H48" s="173"/>
    </row>
    <row r="49" spans="1:8">
      <c r="A49" s="173"/>
      <c r="B49" s="173"/>
      <c r="C49" s="173"/>
      <c r="D49" s="189"/>
      <c r="E49" s="189"/>
      <c r="F49" s="189"/>
      <c r="G49" s="173"/>
      <c r="H49" s="173"/>
    </row>
    <row r="50" spans="1:8">
      <c r="A50" s="173"/>
      <c r="B50" s="173"/>
      <c r="C50" s="173"/>
      <c r="D50" s="189"/>
      <c r="E50" s="189"/>
      <c r="F50" s="189"/>
      <c r="G50" s="173"/>
      <c r="H50" s="173"/>
    </row>
    <row r="51" spans="1:8">
      <c r="A51" s="173"/>
      <c r="B51" s="173"/>
      <c r="C51" s="173"/>
      <c r="D51" s="189"/>
      <c r="E51" s="189"/>
      <c r="F51" s="189"/>
      <c r="G51" s="173"/>
      <c r="H51" s="173"/>
    </row>
    <row r="52" spans="1:8">
      <c r="A52" s="173"/>
      <c r="B52" s="173"/>
      <c r="C52" s="173"/>
      <c r="D52" s="189"/>
      <c r="E52" s="189"/>
      <c r="F52" s="189"/>
      <c r="G52" s="173"/>
      <c r="H52" s="173"/>
    </row>
    <row r="53" spans="1:8">
      <c r="A53" s="173"/>
      <c r="B53" s="173"/>
      <c r="C53" s="173"/>
      <c r="D53" s="189"/>
      <c r="E53" s="189"/>
      <c r="F53" s="189"/>
      <c r="G53" s="173"/>
      <c r="H53" s="173"/>
    </row>
    <row r="54" spans="1:8">
      <c r="A54" s="173"/>
      <c r="B54" s="173"/>
      <c r="C54" s="173"/>
      <c r="D54" s="189"/>
      <c r="E54" s="189"/>
      <c r="F54" s="189"/>
      <c r="G54" s="173"/>
      <c r="H54" s="173"/>
    </row>
    <row r="55" spans="1:8">
      <c r="A55" s="173"/>
      <c r="B55" s="173"/>
      <c r="C55" s="173"/>
      <c r="D55" s="189"/>
      <c r="E55" s="189"/>
      <c r="F55" s="189"/>
      <c r="G55" s="173"/>
      <c r="H55" s="173"/>
    </row>
    <row r="56" spans="1:8">
      <c r="A56" s="173"/>
      <c r="B56" s="173"/>
      <c r="C56" s="173"/>
      <c r="D56" s="189"/>
      <c r="E56" s="189"/>
      <c r="F56" s="189"/>
      <c r="G56" s="173"/>
      <c r="H56" s="173"/>
    </row>
    <row r="57" spans="1:8">
      <c r="A57" s="173"/>
      <c r="B57" s="173"/>
      <c r="C57" s="173"/>
      <c r="D57" s="189"/>
      <c r="E57" s="189"/>
      <c r="F57" s="189"/>
      <c r="G57" s="173"/>
      <c r="H57" s="173"/>
    </row>
    <row r="58" spans="1:8">
      <c r="A58" s="173"/>
      <c r="B58" s="173"/>
      <c r="C58" s="173"/>
      <c r="D58" s="189"/>
      <c r="E58" s="189"/>
      <c r="F58" s="189"/>
      <c r="G58" s="173"/>
      <c r="H58" s="173"/>
    </row>
    <row r="59" spans="1:8">
      <c r="A59" s="173"/>
      <c r="B59" s="173"/>
      <c r="C59" s="173"/>
      <c r="D59" s="189"/>
      <c r="E59" s="189"/>
      <c r="F59" s="189"/>
      <c r="G59" s="173"/>
      <c r="H59" s="173"/>
    </row>
    <row r="60" spans="1:8">
      <c r="A60" s="173"/>
      <c r="B60" s="173"/>
      <c r="C60" s="173"/>
      <c r="D60" s="189"/>
      <c r="E60" s="189"/>
      <c r="F60" s="189"/>
      <c r="G60" s="173"/>
      <c r="H60" s="173"/>
    </row>
    <row r="61" spans="1:8">
      <c r="A61" s="173"/>
      <c r="B61" s="173"/>
      <c r="C61" s="173"/>
      <c r="D61" s="189"/>
      <c r="E61" s="189"/>
      <c r="F61" s="189"/>
      <c r="G61" s="173"/>
      <c r="H61" s="173"/>
    </row>
    <row r="62" spans="1:8">
      <c r="A62" s="173"/>
      <c r="B62" s="173"/>
      <c r="C62" s="173"/>
      <c r="D62" s="189"/>
      <c r="E62" s="189"/>
      <c r="F62" s="189"/>
      <c r="G62" s="173"/>
    </row>
    <row r="63" spans="1:8">
      <c r="A63" s="173"/>
      <c r="B63" s="173"/>
      <c r="C63" s="173"/>
      <c r="D63" s="189"/>
      <c r="E63" s="189"/>
      <c r="F63" s="189"/>
      <c r="G63" s="173"/>
      <c r="H63" s="173"/>
    </row>
    <row r="64" spans="1:8">
      <c r="A64" s="173"/>
      <c r="B64" s="173"/>
      <c r="C64" s="173"/>
      <c r="D64" s="189"/>
      <c r="E64" s="189"/>
      <c r="F64" s="189"/>
      <c r="G64" s="173"/>
      <c r="H64" s="173"/>
    </row>
    <row r="65" spans="1:8">
      <c r="A65" s="173"/>
      <c r="B65" s="173"/>
      <c r="C65" s="173"/>
      <c r="D65" s="189"/>
      <c r="E65" s="189"/>
      <c r="F65" s="189"/>
      <c r="G65" s="173"/>
      <c r="H65" s="173"/>
    </row>
    <row r="66" spans="1:8">
      <c r="A66" s="173"/>
      <c r="B66" s="173"/>
      <c r="C66" s="173"/>
      <c r="D66" s="189"/>
      <c r="E66" s="189"/>
      <c r="F66" s="189"/>
      <c r="G66" s="173"/>
      <c r="H66" s="173"/>
    </row>
    <row r="67" spans="1:8">
      <c r="A67" s="173"/>
      <c r="B67" s="173"/>
      <c r="C67" s="173"/>
      <c r="D67" s="189"/>
      <c r="E67" s="189"/>
      <c r="F67" s="189"/>
      <c r="G67" s="173"/>
      <c r="H67" s="173"/>
    </row>
    <row r="68" spans="1:8">
      <c r="A68" s="173"/>
      <c r="B68" s="173"/>
      <c r="C68" s="173"/>
      <c r="D68" s="189"/>
      <c r="E68" s="189"/>
      <c r="F68" s="189"/>
      <c r="G68" s="173"/>
      <c r="H68" s="173"/>
    </row>
    <row r="69" spans="1:8">
      <c r="A69" s="173"/>
      <c r="B69" s="173"/>
      <c r="C69" s="173"/>
      <c r="D69" s="189"/>
      <c r="E69" s="189"/>
      <c r="F69" s="189"/>
      <c r="G69" s="173"/>
      <c r="H69" s="173"/>
    </row>
    <row r="70" spans="1:8">
      <c r="A70" s="173"/>
      <c r="B70" s="173"/>
      <c r="C70" s="173"/>
      <c r="D70" s="189"/>
      <c r="E70" s="189"/>
      <c r="F70" s="189"/>
      <c r="G70" s="173"/>
      <c r="H70" s="173"/>
    </row>
    <row r="71" spans="1:8">
      <c r="A71" s="173"/>
      <c r="B71" s="173"/>
      <c r="C71" s="173"/>
      <c r="D71" s="189"/>
      <c r="E71" s="189"/>
      <c r="F71" s="189"/>
      <c r="G71" s="173"/>
      <c r="H71" s="173"/>
    </row>
    <row r="72" spans="1:8">
      <c r="A72" s="173"/>
      <c r="B72" s="173"/>
      <c r="C72" s="173"/>
      <c r="D72" s="189"/>
      <c r="E72" s="189"/>
      <c r="F72" s="189"/>
      <c r="G72" s="173"/>
      <c r="H72" s="173"/>
    </row>
    <row r="73" spans="1:8">
      <c r="A73" s="173"/>
      <c r="B73" s="173"/>
      <c r="C73" s="173"/>
      <c r="D73" s="189"/>
      <c r="E73" s="189"/>
      <c r="F73" s="189"/>
      <c r="G73" s="173"/>
      <c r="H73" s="173"/>
    </row>
    <row r="74" spans="1:8">
      <c r="A74" s="173"/>
      <c r="B74" s="173"/>
      <c r="C74" s="173"/>
      <c r="D74" s="189"/>
      <c r="E74" s="189"/>
      <c r="F74" s="189"/>
      <c r="G74" s="173"/>
    </row>
    <row r="75" spans="1:8">
      <c r="A75" s="173"/>
      <c r="B75" s="173"/>
      <c r="C75" s="173"/>
      <c r="D75" s="189"/>
      <c r="E75" s="189"/>
      <c r="F75" s="189"/>
    </row>
    <row r="76" spans="1:8">
      <c r="A76" s="173"/>
      <c r="B76" s="173"/>
      <c r="C76" s="173"/>
      <c r="D76" s="189"/>
      <c r="E76" s="189"/>
      <c r="F76" s="189"/>
    </row>
    <row r="77" spans="1:8">
      <c r="A77" s="173"/>
      <c r="B77" s="173"/>
      <c r="C77" s="173"/>
      <c r="D77" s="189"/>
      <c r="E77" s="189"/>
      <c r="F77" s="189"/>
    </row>
    <row r="78" spans="1:8">
      <c r="A78" s="173"/>
      <c r="B78" s="173"/>
      <c r="C78" s="173"/>
      <c r="D78" s="189"/>
      <c r="E78" s="189"/>
      <c r="F78" s="189"/>
    </row>
    <row r="79" spans="1:8">
      <c r="A79" s="173"/>
      <c r="B79" s="173"/>
      <c r="C79" s="173"/>
      <c r="D79" s="189"/>
      <c r="E79" s="189"/>
      <c r="F79" s="189"/>
    </row>
    <row r="80" spans="1:8">
      <c r="A80" s="173"/>
      <c r="B80" s="173"/>
      <c r="C80" s="173"/>
      <c r="D80" s="189"/>
      <c r="E80" s="189"/>
      <c r="F80" s="189"/>
    </row>
    <row r="81" spans="1:6">
      <c r="A81" s="173"/>
      <c r="B81" s="173"/>
      <c r="C81" s="173"/>
      <c r="D81" s="189"/>
      <c r="E81" s="189"/>
      <c r="F81" s="189"/>
    </row>
    <row r="82" spans="1:6">
      <c r="A82" s="173"/>
      <c r="B82" s="173"/>
      <c r="C82" s="173"/>
      <c r="D82" s="189"/>
      <c r="E82" s="189"/>
      <c r="F82" s="189"/>
    </row>
    <row r="83" spans="1:6">
      <c r="A83" s="173"/>
      <c r="B83" s="173"/>
      <c r="C83" s="173"/>
      <c r="D83" s="189"/>
      <c r="E83" s="189"/>
      <c r="F83" s="189"/>
    </row>
    <row r="84" spans="1:6">
      <c r="A84" s="173"/>
      <c r="B84" s="173"/>
      <c r="C84" s="173"/>
      <c r="D84" s="189"/>
      <c r="E84" s="189"/>
      <c r="F84" s="189"/>
    </row>
    <row r="85" spans="1:6">
      <c r="A85" s="173"/>
      <c r="B85" s="173"/>
      <c r="C85" s="173"/>
      <c r="D85" s="189"/>
      <c r="E85" s="189"/>
      <c r="F85" s="189"/>
    </row>
    <row r="86" spans="1:6">
      <c r="A86" s="173"/>
      <c r="B86" s="173"/>
      <c r="C86" s="173"/>
      <c r="D86" s="189"/>
      <c r="E86" s="189"/>
      <c r="F86" s="189"/>
    </row>
    <row r="87" spans="1:6">
      <c r="A87" s="173"/>
      <c r="B87" s="173"/>
      <c r="C87" s="173"/>
      <c r="D87" s="189"/>
      <c r="E87" s="189"/>
      <c r="F87" s="189"/>
    </row>
    <row r="88" spans="1:6">
      <c r="A88" s="173"/>
      <c r="B88" s="173"/>
      <c r="C88" s="173"/>
      <c r="D88" s="189"/>
      <c r="E88" s="189"/>
      <c r="F88" s="189"/>
    </row>
    <row r="89" spans="1:6">
      <c r="A89" s="173"/>
      <c r="B89" s="173"/>
      <c r="C89" s="173"/>
      <c r="D89" s="189"/>
      <c r="E89" s="189"/>
      <c r="F89" s="189"/>
    </row>
    <row r="90" spans="1:6">
      <c r="A90" s="173"/>
      <c r="B90" s="173"/>
      <c r="C90" s="173"/>
      <c r="D90" s="189"/>
      <c r="E90" s="189"/>
      <c r="F90" s="189"/>
    </row>
    <row r="91" spans="1:6">
      <c r="A91" s="173"/>
      <c r="B91" s="173"/>
      <c r="C91" s="173"/>
      <c r="D91" s="189"/>
      <c r="E91" s="189"/>
      <c r="F91" s="189"/>
    </row>
    <row r="92" spans="1:6">
      <c r="A92" s="173"/>
      <c r="B92" s="173"/>
      <c r="C92" s="173"/>
      <c r="D92" s="189"/>
      <c r="E92" s="189"/>
      <c r="F92" s="189"/>
    </row>
    <row r="93" spans="1:6">
      <c r="A93" s="173"/>
      <c r="B93" s="173"/>
      <c r="C93" s="173"/>
      <c r="D93" s="189"/>
      <c r="E93" s="189"/>
      <c r="F93" s="189"/>
    </row>
    <row r="94" spans="1:6">
      <c r="A94" s="173"/>
      <c r="B94" s="173"/>
      <c r="C94" s="173"/>
      <c r="D94" s="189"/>
      <c r="E94" s="189"/>
      <c r="F94" s="189"/>
    </row>
    <row r="95" spans="1:6">
      <c r="D95" s="18"/>
      <c r="E95" s="18"/>
      <c r="F95" s="18"/>
    </row>
    <row r="96" spans="1:6">
      <c r="D96" s="18"/>
      <c r="E96" s="18"/>
      <c r="F96" s="18"/>
    </row>
    <row r="97" spans="4:6">
      <c r="D97" s="18"/>
      <c r="E97" s="18"/>
      <c r="F97" s="18"/>
    </row>
    <row r="98" spans="4:6">
      <c r="D98" s="18"/>
      <c r="E98" s="18"/>
      <c r="F98" s="18"/>
    </row>
    <row r="99" spans="4:6">
      <c r="D99" s="18"/>
      <c r="E99" s="18"/>
      <c r="F99" s="18"/>
    </row>
    <row r="100" spans="4:6">
      <c r="D100" s="18"/>
      <c r="E100" s="18"/>
      <c r="F100" s="18"/>
    </row>
    <row r="101" spans="4:6">
      <c r="D101" s="18"/>
      <c r="E101" s="18"/>
      <c r="F101" s="18"/>
    </row>
    <row r="102" spans="4:6">
      <c r="D102" s="18"/>
      <c r="E102" s="18"/>
      <c r="F102" s="18"/>
    </row>
    <row r="103" spans="4:6">
      <c r="D103" s="18"/>
      <c r="E103" s="18"/>
      <c r="F103" s="18"/>
    </row>
    <row r="104" spans="4:6">
      <c r="D104" s="18"/>
      <c r="E104" s="18"/>
      <c r="F104" s="18"/>
    </row>
    <row r="105" spans="4:6">
      <c r="D105" s="18"/>
      <c r="E105" s="18"/>
      <c r="F105" s="18"/>
    </row>
    <row r="106" spans="4:6">
      <c r="D106" s="18"/>
      <c r="E106" s="18"/>
      <c r="F106" s="18"/>
    </row>
    <row r="107" spans="4:6">
      <c r="D107" s="18"/>
      <c r="E107" s="18"/>
      <c r="F107" s="18"/>
    </row>
    <row r="108" spans="4:6">
      <c r="D108" s="18"/>
      <c r="E108" s="18"/>
      <c r="F108" s="18"/>
    </row>
    <row r="109" spans="4:6">
      <c r="D109" s="18"/>
      <c r="E109" s="18"/>
      <c r="F109" s="18"/>
    </row>
    <row r="110" spans="4:6">
      <c r="D110" s="18"/>
      <c r="E110" s="18"/>
      <c r="F110" s="18"/>
    </row>
    <row r="111" spans="4:6">
      <c r="D111" s="18"/>
      <c r="E111" s="18"/>
      <c r="F111" s="18"/>
    </row>
    <row r="112" spans="4:6">
      <c r="D112" s="18"/>
      <c r="E112" s="18"/>
      <c r="F112" s="18"/>
    </row>
    <row r="113" spans="4:6">
      <c r="D113" s="18"/>
      <c r="E113" s="18"/>
      <c r="F113" s="18"/>
    </row>
    <row r="114" spans="4:6">
      <c r="D114" s="18"/>
      <c r="E114" s="18"/>
      <c r="F114" s="18"/>
    </row>
    <row r="115" spans="4:6">
      <c r="D115" s="18"/>
      <c r="E115" s="18"/>
      <c r="F115" s="18"/>
    </row>
    <row r="116" spans="4:6">
      <c r="D116" s="18"/>
      <c r="E116" s="18"/>
      <c r="F116" s="18"/>
    </row>
    <row r="117" spans="4:6">
      <c r="D117" s="18"/>
      <c r="E117" s="18"/>
      <c r="F117" s="18"/>
    </row>
    <row r="118" spans="4:6">
      <c r="D118" s="18"/>
      <c r="E118" s="18"/>
      <c r="F118" s="18"/>
    </row>
    <row r="119" spans="4:6">
      <c r="D119" s="18"/>
      <c r="E119" s="18"/>
      <c r="F119" s="18"/>
    </row>
    <row r="120" spans="4:6">
      <c r="D120" s="18"/>
      <c r="E120" s="18"/>
      <c r="F120" s="18"/>
    </row>
    <row r="121" spans="4:6">
      <c r="D121" s="18"/>
      <c r="E121" s="18"/>
      <c r="F121" s="18"/>
    </row>
    <row r="122" spans="4:6">
      <c r="D122" s="18"/>
      <c r="E122" s="18"/>
      <c r="F122" s="18"/>
    </row>
    <row r="123" spans="4:6">
      <c r="D123" s="18"/>
      <c r="E123" s="18"/>
      <c r="F123" s="18"/>
    </row>
    <row r="124" spans="4:6">
      <c r="D124" s="18"/>
      <c r="E124" s="18"/>
      <c r="F124" s="18"/>
    </row>
    <row r="125" spans="4:6">
      <c r="D125" s="18"/>
      <c r="E125" s="18"/>
      <c r="F125" s="18"/>
    </row>
    <row r="126" spans="4:6">
      <c r="D126" s="18"/>
      <c r="E126" s="18"/>
      <c r="F126" s="18"/>
    </row>
    <row r="127" spans="4:6">
      <c r="D127" s="18"/>
      <c r="E127" s="18"/>
      <c r="F127" s="18"/>
    </row>
    <row r="128" spans="4:6">
      <c r="D128" s="18"/>
      <c r="E128" s="18"/>
      <c r="F128" s="18"/>
    </row>
    <row r="129" spans="4:6">
      <c r="D129" s="18"/>
      <c r="E129" s="18"/>
      <c r="F129" s="18"/>
    </row>
    <row r="130" spans="4:6">
      <c r="D130" s="18"/>
      <c r="E130" s="18"/>
      <c r="F130" s="18"/>
    </row>
    <row r="131" spans="4:6">
      <c r="D131" s="18"/>
      <c r="E131" s="18"/>
      <c r="F131" s="18"/>
    </row>
    <row r="132" spans="4:6">
      <c r="D132" s="18"/>
      <c r="E132" s="18"/>
      <c r="F132" s="18"/>
    </row>
    <row r="133" spans="4:6">
      <c r="D133" s="18"/>
      <c r="E133" s="18"/>
      <c r="F133" s="18"/>
    </row>
    <row r="134" spans="4:6">
      <c r="D134" s="18"/>
      <c r="E134" s="18"/>
      <c r="F134" s="18"/>
    </row>
    <row r="135" spans="4:6">
      <c r="D135" s="18"/>
      <c r="E135" s="18"/>
      <c r="F135" s="18"/>
    </row>
    <row r="136" spans="4:6">
      <c r="D136" s="18"/>
      <c r="E136" s="18"/>
      <c r="F136" s="18"/>
    </row>
    <row r="137" spans="4:6">
      <c r="D137" s="18"/>
      <c r="E137" s="18"/>
      <c r="F137" s="18"/>
    </row>
    <row r="138" spans="4:6">
      <c r="D138" s="18"/>
      <c r="E138" s="18"/>
      <c r="F138" s="18"/>
    </row>
    <row r="139" spans="4:6">
      <c r="D139" s="18"/>
      <c r="E139" s="18"/>
      <c r="F139" s="18"/>
    </row>
    <row r="140" spans="4:6">
      <c r="D140" s="18"/>
      <c r="E140" s="18"/>
      <c r="F140" s="18"/>
    </row>
    <row r="141" spans="4:6">
      <c r="D141" s="18"/>
      <c r="E141" s="18"/>
      <c r="F141" s="18"/>
    </row>
    <row r="142" spans="4:6">
      <c r="D142" s="18"/>
      <c r="E142" s="18"/>
      <c r="F142" s="18"/>
    </row>
    <row r="143" spans="4:6">
      <c r="D143" s="18"/>
      <c r="E143" s="18"/>
      <c r="F143" s="18"/>
    </row>
    <row r="144" spans="4:6">
      <c r="D144" s="18"/>
      <c r="E144" s="18"/>
      <c r="F144" s="18"/>
    </row>
    <row r="145" spans="4:6">
      <c r="D145" s="18"/>
      <c r="E145" s="18"/>
      <c r="F145" s="18"/>
    </row>
    <row r="146" spans="4:6">
      <c r="D146" s="18"/>
      <c r="E146" s="18"/>
      <c r="F146" s="18"/>
    </row>
    <row r="147" spans="4:6">
      <c r="D147" s="18"/>
      <c r="E147" s="18"/>
      <c r="F147" s="18"/>
    </row>
    <row r="148" spans="4:6">
      <c r="D148" s="18"/>
      <c r="E148" s="18"/>
      <c r="F148" s="18"/>
    </row>
    <row r="149" spans="4:6">
      <c r="D149" s="18"/>
      <c r="E149" s="18"/>
      <c r="F149" s="18"/>
    </row>
    <row r="150" spans="4:6">
      <c r="D150" s="18"/>
      <c r="E150" s="18"/>
      <c r="F150" s="18"/>
    </row>
    <row r="151" spans="4:6">
      <c r="D151" s="18"/>
      <c r="E151" s="18"/>
      <c r="F151" s="18"/>
    </row>
    <row r="152" spans="4:6">
      <c r="D152" s="18"/>
      <c r="E152" s="18"/>
      <c r="F152" s="18"/>
    </row>
    <row r="153" spans="4:6">
      <c r="D153" s="18"/>
      <c r="E153" s="18"/>
      <c r="F153" s="18"/>
    </row>
    <row r="154" spans="4:6">
      <c r="D154" s="18"/>
      <c r="E154" s="18"/>
      <c r="F154" s="18"/>
    </row>
    <row r="155" spans="4:6">
      <c r="D155" s="18"/>
      <c r="E155" s="18"/>
      <c r="F155" s="18"/>
    </row>
    <row r="156" spans="4:6">
      <c r="D156" s="18"/>
      <c r="E156" s="18"/>
      <c r="F156" s="18"/>
    </row>
    <row r="157" spans="4:6">
      <c r="D157" s="18"/>
      <c r="E157" s="18"/>
      <c r="F157" s="18"/>
    </row>
    <row r="158" spans="4:6">
      <c r="D158" s="18"/>
      <c r="E158" s="18"/>
      <c r="F158" s="18"/>
    </row>
    <row r="159" spans="4:6">
      <c r="D159" s="18"/>
      <c r="E159" s="18"/>
      <c r="F159" s="18"/>
    </row>
    <row r="160" spans="4:6">
      <c r="D160" s="18"/>
      <c r="E160" s="18"/>
      <c r="F160" s="18"/>
    </row>
    <row r="161" spans="4:6">
      <c r="D161" s="18"/>
      <c r="E161" s="18"/>
      <c r="F161" s="18"/>
    </row>
    <row r="162" spans="4:6">
      <c r="D162" s="18"/>
      <c r="E162" s="18"/>
      <c r="F162" s="18"/>
    </row>
    <row r="163" spans="4:6">
      <c r="D163" s="18"/>
      <c r="E163" s="18"/>
      <c r="F163" s="18"/>
    </row>
    <row r="164" spans="4:6">
      <c r="D164" s="18"/>
      <c r="E164" s="18"/>
      <c r="F164" s="18"/>
    </row>
    <row r="165" spans="4:6">
      <c r="D165" s="18"/>
      <c r="E165" s="18"/>
      <c r="F165" s="18"/>
    </row>
    <row r="166" spans="4:6">
      <c r="D166" s="18"/>
      <c r="E166" s="18"/>
      <c r="F166" s="18"/>
    </row>
    <row r="167" spans="4:6">
      <c r="D167" s="18"/>
      <c r="E167" s="18"/>
      <c r="F167" s="18"/>
    </row>
    <row r="168" spans="4:6">
      <c r="D168" s="18"/>
      <c r="E168" s="18"/>
      <c r="F168" s="18"/>
    </row>
    <row r="169" spans="4:6">
      <c r="D169" s="18"/>
      <c r="E169" s="18"/>
      <c r="F169" s="18"/>
    </row>
    <row r="170" spans="4:6">
      <c r="D170" s="18"/>
      <c r="E170" s="18"/>
      <c r="F170" s="18"/>
    </row>
    <row r="171" spans="4:6">
      <c r="D171" s="18"/>
      <c r="E171" s="18"/>
      <c r="F171" s="18"/>
    </row>
    <row r="172" spans="4:6">
      <c r="D172" s="18"/>
      <c r="E172" s="18"/>
      <c r="F172" s="18"/>
    </row>
    <row r="173" spans="4:6">
      <c r="D173" s="18"/>
      <c r="E173" s="18"/>
      <c r="F173" s="18"/>
    </row>
    <row r="174" spans="4:6">
      <c r="D174" s="18"/>
      <c r="E174" s="18"/>
      <c r="F174" s="18"/>
    </row>
    <row r="175" spans="4:6">
      <c r="D175" s="18"/>
      <c r="E175" s="18"/>
      <c r="F175" s="18"/>
    </row>
    <row r="176" spans="4:6">
      <c r="D176" s="18"/>
      <c r="E176" s="18"/>
      <c r="F176" s="18"/>
    </row>
    <row r="177" spans="4:6">
      <c r="D177" s="18"/>
      <c r="E177" s="18"/>
      <c r="F177" s="18"/>
    </row>
    <row r="178" spans="4:6">
      <c r="D178" s="18"/>
      <c r="E178" s="18"/>
      <c r="F178" s="18"/>
    </row>
    <row r="179" spans="4:6">
      <c r="D179" s="18"/>
      <c r="E179" s="18"/>
      <c r="F179" s="18"/>
    </row>
    <row r="180" spans="4:6">
      <c r="D180" s="18"/>
      <c r="E180" s="18"/>
      <c r="F180" s="18"/>
    </row>
    <row r="181" spans="4:6">
      <c r="D181" s="18"/>
      <c r="E181" s="18"/>
      <c r="F181" s="18"/>
    </row>
    <row r="182" spans="4:6">
      <c r="D182" s="18"/>
      <c r="E182" s="18"/>
      <c r="F182" s="18"/>
    </row>
    <row r="183" spans="4:6">
      <c r="D183" s="18"/>
      <c r="E183" s="18"/>
      <c r="F183" s="18"/>
    </row>
    <row r="184" spans="4:6">
      <c r="D184" s="18"/>
      <c r="E184" s="18"/>
      <c r="F184" s="18"/>
    </row>
    <row r="185" spans="4:6">
      <c r="D185" s="18"/>
      <c r="E185" s="18"/>
      <c r="F185" s="18"/>
    </row>
    <row r="186" spans="4:6">
      <c r="D186" s="18"/>
      <c r="E186" s="18"/>
      <c r="F186" s="18"/>
    </row>
    <row r="187" spans="4:6">
      <c r="D187" s="18"/>
      <c r="E187" s="18"/>
      <c r="F187" s="18"/>
    </row>
    <row r="188" spans="4:6">
      <c r="D188" s="18"/>
      <c r="E188" s="18"/>
      <c r="F188" s="18"/>
    </row>
    <row r="189" spans="4:6">
      <c r="D189" s="18"/>
      <c r="E189" s="18"/>
      <c r="F189" s="18"/>
    </row>
    <row r="190" spans="4:6">
      <c r="D190" s="18"/>
      <c r="E190" s="18"/>
      <c r="F190" s="18"/>
    </row>
    <row r="191" spans="4:6">
      <c r="D191" s="18"/>
      <c r="E191" s="18"/>
      <c r="F191" s="18"/>
    </row>
    <row r="192" spans="4:6">
      <c r="D192" s="18"/>
      <c r="E192" s="18"/>
      <c r="F192" s="18"/>
    </row>
    <row r="193" spans="4:6">
      <c r="D193" s="18"/>
      <c r="E193" s="18"/>
      <c r="F193" s="18"/>
    </row>
    <row r="194" spans="4:6">
      <c r="D194" s="18"/>
      <c r="E194" s="18"/>
      <c r="F194" s="18"/>
    </row>
    <row r="195" spans="4:6">
      <c r="D195" s="18"/>
      <c r="E195" s="18"/>
      <c r="F195" s="18"/>
    </row>
    <row r="196" spans="4:6">
      <c r="D196" s="18"/>
      <c r="E196" s="18"/>
      <c r="F196" s="18"/>
    </row>
    <row r="197" spans="4:6">
      <c r="D197" s="18"/>
      <c r="E197" s="18"/>
      <c r="F197" s="18"/>
    </row>
    <row r="198" spans="4:6">
      <c r="D198" s="18"/>
      <c r="E198" s="18"/>
      <c r="F198" s="1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>
    <pageSetUpPr fitToPage="1"/>
  </sheetPr>
  <dimension ref="A1:K199"/>
  <sheetViews>
    <sheetView tabSelected="1" workbookViewId="0"/>
  </sheetViews>
  <sheetFormatPr defaultRowHeight="12.75"/>
  <cols>
    <col min="1" max="1" width="11.85546875" customWidth="1"/>
    <col min="2" max="2" width="28" bestFit="1" customWidth="1"/>
    <col min="3" max="3" width="41.7109375" customWidth="1"/>
    <col min="4" max="4" width="13.140625" style="85" customWidth="1"/>
    <col min="5" max="5" width="12.85546875" style="85" customWidth="1"/>
    <col min="6" max="6" width="11" style="85" customWidth="1"/>
    <col min="9" max="9" width="9.85546875" customWidth="1"/>
    <col min="10" max="10" width="11.28515625" customWidth="1"/>
    <col min="22" max="22" width="8.5703125" customWidth="1"/>
  </cols>
  <sheetData>
    <row r="1" spans="1:11" s="106" customFormat="1">
      <c r="A1" s="265" t="s">
        <v>425</v>
      </c>
      <c r="B1" s="188"/>
      <c r="D1" s="172"/>
      <c r="E1" s="172"/>
      <c r="F1" s="172"/>
      <c r="J1" s="172"/>
      <c r="K1" s="172"/>
    </row>
    <row r="2" spans="1:11" s="106" customFormat="1">
      <c r="A2" s="188"/>
      <c r="B2" s="188"/>
      <c r="D2" s="208" t="s">
        <v>254</v>
      </c>
      <c r="E2" s="208" t="s">
        <v>288</v>
      </c>
      <c r="F2" s="105" t="s">
        <v>264</v>
      </c>
      <c r="J2" s="172"/>
      <c r="K2" s="172"/>
    </row>
    <row r="3" spans="1:11">
      <c r="A3" s="173"/>
      <c r="B3" s="173"/>
      <c r="C3" s="205" t="s">
        <v>292</v>
      </c>
      <c r="D3" s="18"/>
      <c r="E3" s="18"/>
      <c r="F3" s="18">
        <f>+E3-D3</f>
        <v>0</v>
      </c>
      <c r="J3" s="18"/>
      <c r="K3" s="18"/>
    </row>
    <row r="4" spans="1:11">
      <c r="A4" s="173"/>
      <c r="B4" s="173"/>
      <c r="C4" s="205" t="s">
        <v>344</v>
      </c>
      <c r="D4" s="18"/>
      <c r="E4" s="18"/>
      <c r="F4" s="18">
        <f>+E4-D4</f>
        <v>0</v>
      </c>
      <c r="J4" s="18"/>
      <c r="K4" s="18"/>
    </row>
    <row r="5" spans="1:11">
      <c r="A5" s="173"/>
      <c r="B5" s="173"/>
      <c r="D5" s="18">
        <f>+D3+D4</f>
        <v>0</v>
      </c>
      <c r="E5" s="18">
        <f>+E4+E3</f>
        <v>0</v>
      </c>
      <c r="F5" s="18">
        <f>+E5-D5</f>
        <v>0</v>
      </c>
      <c r="J5" s="18"/>
      <c r="K5" s="18"/>
    </row>
    <row r="6" spans="1:11">
      <c r="A6" s="173"/>
      <c r="B6" s="173"/>
      <c r="D6" s="18"/>
      <c r="E6" s="18"/>
      <c r="F6" s="18"/>
      <c r="J6" s="18"/>
      <c r="K6" s="18"/>
    </row>
    <row r="7" spans="1:11">
      <c r="A7" s="260"/>
      <c r="B7" s="260"/>
      <c r="C7" s="254"/>
      <c r="D7" s="255"/>
      <c r="E7" s="261" t="s">
        <v>342</v>
      </c>
      <c r="F7" s="261" t="s">
        <v>343</v>
      </c>
      <c r="G7" s="261" t="s">
        <v>292</v>
      </c>
    </row>
    <row r="8" spans="1:11">
      <c r="A8" s="254" t="s">
        <v>387</v>
      </c>
      <c r="B8" s="254" t="s">
        <v>265</v>
      </c>
      <c r="C8" s="254" t="s">
        <v>253</v>
      </c>
      <c r="D8" s="254" t="s">
        <v>266</v>
      </c>
      <c r="E8" s="254" t="s">
        <v>243</v>
      </c>
      <c r="F8" s="254" t="s">
        <v>388</v>
      </c>
      <c r="G8" s="254" t="s">
        <v>388</v>
      </c>
    </row>
    <row r="9" spans="1:11">
      <c r="D9"/>
      <c r="E9"/>
      <c r="F9"/>
    </row>
    <row r="10" spans="1:11">
      <c r="A10" t="s">
        <v>252</v>
      </c>
      <c r="D10"/>
      <c r="E10"/>
      <c r="F10"/>
    </row>
    <row r="11" spans="1:11">
      <c r="D11"/>
      <c r="E11"/>
      <c r="F11"/>
    </row>
    <row r="12" spans="1:11">
      <c r="D12"/>
      <c r="E12"/>
      <c r="F12"/>
    </row>
    <row r="13" spans="1:11">
      <c r="D13"/>
      <c r="E13"/>
      <c r="F13"/>
    </row>
    <row r="14" spans="1:11">
      <c r="D14"/>
      <c r="E14"/>
      <c r="F14"/>
    </row>
    <row r="15" spans="1:11">
      <c r="A15" s="173"/>
      <c r="B15" s="173"/>
      <c r="C15" s="173"/>
      <c r="D15" s="189"/>
      <c r="E15" s="189"/>
      <c r="F15" s="189"/>
      <c r="G15" s="173"/>
    </row>
    <row r="16" spans="1:11">
      <c r="A16" s="173"/>
      <c r="B16" s="173"/>
      <c r="C16" s="173"/>
      <c r="D16" s="189"/>
      <c r="E16" s="189"/>
      <c r="F16" s="189"/>
      <c r="G16" s="173"/>
    </row>
    <row r="17" spans="1:7">
      <c r="A17" s="173"/>
      <c r="B17" s="173"/>
      <c r="C17" s="173"/>
      <c r="D17" s="189"/>
      <c r="E17" s="189"/>
      <c r="F17" s="189"/>
      <c r="G17" s="173"/>
    </row>
    <row r="18" spans="1:7">
      <c r="A18" s="173"/>
      <c r="B18" s="173"/>
      <c r="C18" s="173"/>
      <c r="D18" s="189"/>
      <c r="E18" s="189"/>
      <c r="F18" s="189"/>
      <c r="G18" s="173"/>
    </row>
    <row r="19" spans="1:7">
      <c r="A19" s="173"/>
      <c r="B19" s="173"/>
      <c r="C19" s="173"/>
      <c r="D19" s="189"/>
      <c r="E19" s="189"/>
      <c r="F19" s="189"/>
      <c r="G19" s="173"/>
    </row>
    <row r="20" spans="1:7">
      <c r="A20" s="173"/>
      <c r="B20" s="173"/>
      <c r="C20" s="173"/>
      <c r="D20" s="189"/>
      <c r="E20" s="189"/>
      <c r="F20" s="189"/>
      <c r="G20" s="173"/>
    </row>
    <row r="21" spans="1:7">
      <c r="A21" s="173"/>
      <c r="B21" s="173"/>
      <c r="C21" s="173"/>
      <c r="D21" s="189"/>
      <c r="E21" s="189"/>
      <c r="F21" s="189"/>
      <c r="G21" s="173"/>
    </row>
    <row r="22" spans="1:7">
      <c r="A22" s="173"/>
      <c r="B22" s="173"/>
      <c r="C22" s="173"/>
      <c r="D22" s="189"/>
      <c r="E22" s="189"/>
      <c r="F22" s="189"/>
      <c r="G22" s="173"/>
    </row>
    <row r="23" spans="1:7">
      <c r="A23" s="173"/>
      <c r="B23" s="173"/>
      <c r="C23" s="173"/>
      <c r="D23" s="189"/>
      <c r="E23" s="189"/>
      <c r="F23" s="189"/>
      <c r="G23" s="173"/>
    </row>
    <row r="24" spans="1:7">
      <c r="A24" s="173"/>
      <c r="B24" s="173"/>
      <c r="C24" s="173"/>
      <c r="D24" s="189"/>
      <c r="E24" s="189"/>
      <c r="F24" s="189"/>
      <c r="G24" s="173"/>
    </row>
    <row r="25" spans="1:7">
      <c r="A25" s="173"/>
      <c r="B25" s="173"/>
      <c r="C25" s="173"/>
      <c r="D25" s="189"/>
      <c r="E25" s="189"/>
      <c r="F25" s="189"/>
      <c r="G25" s="173"/>
    </row>
    <row r="26" spans="1:7">
      <c r="A26" s="173"/>
      <c r="B26" s="173"/>
      <c r="C26" s="173"/>
      <c r="D26" s="189"/>
      <c r="E26" s="189"/>
      <c r="F26" s="189"/>
      <c r="G26" s="173"/>
    </row>
    <row r="27" spans="1:7">
      <c r="A27" s="173"/>
      <c r="B27" s="173"/>
      <c r="C27" s="173"/>
      <c r="D27" s="189"/>
      <c r="E27" s="189"/>
      <c r="F27" s="189"/>
      <c r="G27" s="173"/>
    </row>
    <row r="28" spans="1:7">
      <c r="A28" s="173"/>
      <c r="B28" s="173"/>
      <c r="C28" s="173"/>
      <c r="D28" s="189"/>
      <c r="E28" s="189"/>
      <c r="F28" s="189"/>
      <c r="G28" s="173"/>
    </row>
    <row r="29" spans="1:7">
      <c r="A29" s="173"/>
      <c r="B29" s="173"/>
      <c r="C29" s="173"/>
      <c r="D29" s="189"/>
      <c r="E29" s="189"/>
      <c r="F29" s="189"/>
      <c r="G29" s="173"/>
    </row>
    <row r="30" spans="1:7">
      <c r="A30" s="173"/>
      <c r="B30" s="173"/>
      <c r="C30" s="173"/>
      <c r="D30" s="189"/>
      <c r="E30" s="189"/>
      <c r="F30" s="189"/>
      <c r="G30" s="173"/>
    </row>
    <row r="31" spans="1:7">
      <c r="A31" s="173"/>
      <c r="B31" s="173"/>
      <c r="C31" s="173"/>
      <c r="D31" s="189"/>
      <c r="E31" s="189"/>
      <c r="F31" s="189"/>
      <c r="G31" s="173"/>
    </row>
    <row r="32" spans="1:7">
      <c r="A32" s="173"/>
      <c r="B32" s="173"/>
      <c r="C32" s="173"/>
      <c r="D32" s="189"/>
      <c r="E32" s="189"/>
      <c r="F32" s="189"/>
      <c r="G32" s="173"/>
    </row>
    <row r="33" spans="1:8">
      <c r="A33" s="173"/>
      <c r="B33" s="173"/>
      <c r="C33" s="173"/>
      <c r="D33" s="189"/>
      <c r="E33" s="189"/>
      <c r="F33" s="189"/>
      <c r="G33" s="173"/>
    </row>
    <row r="34" spans="1:8">
      <c r="A34" s="173"/>
      <c r="B34" s="173"/>
      <c r="C34" s="173"/>
      <c r="D34" s="189"/>
      <c r="E34" s="189"/>
      <c r="F34" s="189"/>
      <c r="G34" s="173"/>
    </row>
    <row r="35" spans="1:8">
      <c r="A35" s="173"/>
      <c r="B35" s="173"/>
      <c r="C35" s="173"/>
      <c r="D35" s="189"/>
      <c r="E35" s="189"/>
      <c r="F35" s="189"/>
      <c r="G35" s="173"/>
    </row>
    <row r="36" spans="1:8">
      <c r="A36" s="173"/>
      <c r="B36" s="173"/>
      <c r="C36" s="173"/>
      <c r="D36" s="189"/>
      <c r="E36" s="189"/>
      <c r="F36" s="189"/>
      <c r="G36" s="173"/>
    </row>
    <row r="37" spans="1:8">
      <c r="A37" s="173"/>
      <c r="B37" s="173"/>
      <c r="C37" s="173"/>
      <c r="D37" s="189"/>
      <c r="E37" s="189"/>
      <c r="F37" s="189"/>
      <c r="G37" s="173"/>
    </row>
    <row r="38" spans="1:8">
      <c r="A38" s="173"/>
      <c r="B38" s="173"/>
      <c r="C38" s="173"/>
      <c r="D38" s="189"/>
      <c r="E38" s="189"/>
      <c r="F38" s="189"/>
      <c r="G38" s="173"/>
    </row>
    <row r="39" spans="1:8">
      <c r="A39" s="173"/>
      <c r="B39" s="173"/>
      <c r="C39" s="173"/>
      <c r="D39" s="189"/>
      <c r="E39" s="189"/>
      <c r="F39" s="189"/>
      <c r="G39" s="173"/>
    </row>
    <row r="40" spans="1:8">
      <c r="A40" s="173"/>
      <c r="B40" s="173"/>
      <c r="C40" s="173"/>
      <c r="D40" s="189"/>
      <c r="E40" s="189"/>
      <c r="F40" s="189"/>
      <c r="G40" s="173"/>
      <c r="H40" s="173"/>
    </row>
    <row r="41" spans="1:8">
      <c r="A41" s="173"/>
      <c r="B41" s="173"/>
      <c r="C41" s="173"/>
      <c r="D41" s="189"/>
      <c r="E41" s="189"/>
      <c r="F41" s="189"/>
      <c r="G41" s="173"/>
      <c r="H41" s="173"/>
    </row>
    <row r="42" spans="1:8">
      <c r="A42" s="173"/>
      <c r="B42" s="173"/>
      <c r="C42" s="173"/>
      <c r="D42" s="189"/>
      <c r="E42" s="189"/>
      <c r="F42" s="189"/>
      <c r="G42" s="173"/>
      <c r="H42" s="173"/>
    </row>
    <row r="43" spans="1:8">
      <c r="A43" s="173"/>
      <c r="B43" s="173"/>
      <c r="C43" s="173"/>
      <c r="D43" s="189"/>
      <c r="E43" s="189"/>
      <c r="F43" s="189"/>
      <c r="G43" s="173"/>
      <c r="H43" s="173"/>
    </row>
    <row r="44" spans="1:8">
      <c r="A44" s="173"/>
      <c r="B44" s="173"/>
      <c r="C44" s="173"/>
      <c r="D44" s="189"/>
      <c r="E44" s="189"/>
      <c r="F44" s="189"/>
      <c r="G44" s="173"/>
      <c r="H44" s="173"/>
    </row>
    <row r="45" spans="1:8">
      <c r="A45" s="173"/>
      <c r="B45" s="173"/>
      <c r="C45" s="173"/>
      <c r="D45" s="189"/>
      <c r="E45" s="189"/>
      <c r="F45" s="189"/>
      <c r="G45" s="173"/>
      <c r="H45" s="173"/>
    </row>
    <row r="46" spans="1:8">
      <c r="A46" s="173"/>
      <c r="B46" s="173"/>
      <c r="C46" s="173"/>
      <c r="D46" s="189"/>
      <c r="E46" s="189"/>
      <c r="F46" s="189"/>
      <c r="G46" s="173"/>
      <c r="H46" s="173"/>
    </row>
    <row r="47" spans="1:8">
      <c r="A47" s="173"/>
      <c r="B47" s="173"/>
      <c r="C47" s="173"/>
      <c r="D47" s="189"/>
      <c r="E47" s="189"/>
      <c r="F47" s="189"/>
      <c r="G47" s="173"/>
      <c r="H47" s="173"/>
    </row>
    <row r="48" spans="1:8">
      <c r="A48" s="173"/>
      <c r="B48" s="173"/>
      <c r="C48" s="173"/>
      <c r="D48" s="189"/>
      <c r="E48" s="189"/>
      <c r="F48" s="189"/>
      <c r="G48" s="173"/>
      <c r="H48" s="173"/>
    </row>
    <row r="49" spans="1:8">
      <c r="A49" s="173"/>
      <c r="B49" s="173"/>
      <c r="C49" s="173"/>
      <c r="D49" s="189"/>
      <c r="E49" s="189"/>
      <c r="F49" s="189"/>
      <c r="G49" s="173"/>
      <c r="H49" s="173"/>
    </row>
    <row r="50" spans="1:8">
      <c r="A50" s="173"/>
      <c r="B50" s="173"/>
      <c r="C50" s="173"/>
      <c r="D50" s="189"/>
      <c r="E50" s="189"/>
      <c r="F50" s="189"/>
      <c r="G50" s="173"/>
      <c r="H50" s="173"/>
    </row>
    <row r="51" spans="1:8">
      <c r="A51" s="173"/>
      <c r="B51" s="173"/>
      <c r="C51" s="173"/>
      <c r="D51" s="189"/>
      <c r="E51" s="189"/>
      <c r="F51" s="189"/>
      <c r="G51" s="173"/>
      <c r="H51" s="173"/>
    </row>
    <row r="52" spans="1:8">
      <c r="A52" s="173"/>
      <c r="B52" s="173"/>
      <c r="C52" s="173"/>
      <c r="D52" s="189"/>
      <c r="E52" s="189"/>
      <c r="F52" s="189"/>
      <c r="G52" s="173"/>
      <c r="H52" s="173"/>
    </row>
    <row r="53" spans="1:8">
      <c r="A53" s="173"/>
      <c r="B53" s="173"/>
      <c r="C53" s="173"/>
      <c r="D53" s="189"/>
      <c r="E53" s="189"/>
      <c r="F53" s="189"/>
      <c r="G53" s="173"/>
      <c r="H53" s="173"/>
    </row>
    <row r="54" spans="1:8">
      <c r="A54" s="173"/>
      <c r="B54" s="173"/>
      <c r="C54" s="173"/>
      <c r="D54" s="189"/>
      <c r="E54" s="189"/>
      <c r="F54" s="189"/>
      <c r="G54" s="173"/>
      <c r="H54" s="173"/>
    </row>
    <row r="55" spans="1:8">
      <c r="A55" s="173"/>
      <c r="B55" s="173"/>
      <c r="C55" s="173"/>
      <c r="D55" s="189"/>
      <c r="E55" s="189"/>
      <c r="F55" s="189"/>
      <c r="G55" s="173"/>
      <c r="H55" s="173"/>
    </row>
    <row r="56" spans="1:8">
      <c r="A56" s="173"/>
      <c r="B56" s="173"/>
      <c r="C56" s="173"/>
      <c r="D56" s="189"/>
      <c r="E56" s="189"/>
      <c r="F56" s="189"/>
      <c r="G56" s="173"/>
      <c r="H56" s="173"/>
    </row>
    <row r="57" spans="1:8">
      <c r="A57" s="173"/>
      <c r="B57" s="173"/>
      <c r="C57" s="173"/>
      <c r="D57" s="189"/>
      <c r="E57" s="189"/>
      <c r="F57" s="189"/>
      <c r="G57" s="173"/>
      <c r="H57" s="173"/>
    </row>
    <row r="58" spans="1:8">
      <c r="A58" s="173"/>
      <c r="B58" s="173"/>
      <c r="C58" s="173"/>
      <c r="D58" s="189"/>
      <c r="E58" s="189"/>
      <c r="F58" s="189"/>
      <c r="G58" s="173"/>
      <c r="H58" s="173"/>
    </row>
    <row r="59" spans="1:8">
      <c r="A59" s="173"/>
      <c r="B59" s="173"/>
      <c r="C59" s="173"/>
      <c r="D59" s="189"/>
      <c r="E59" s="189"/>
      <c r="F59" s="189"/>
      <c r="G59" s="173"/>
      <c r="H59" s="173"/>
    </row>
    <row r="60" spans="1:8">
      <c r="A60" s="173"/>
      <c r="B60" s="173"/>
      <c r="C60" s="173"/>
      <c r="D60" s="189"/>
      <c r="E60" s="189"/>
      <c r="F60" s="189"/>
      <c r="G60" s="173"/>
      <c r="H60" s="173"/>
    </row>
    <row r="61" spans="1:8">
      <c r="A61" s="173"/>
      <c r="B61" s="173"/>
      <c r="C61" s="173"/>
      <c r="D61" s="189"/>
      <c r="E61" s="189"/>
      <c r="F61" s="189"/>
      <c r="G61" s="173"/>
      <c r="H61" s="173"/>
    </row>
    <row r="62" spans="1:8">
      <c r="A62" s="173"/>
      <c r="B62" s="173"/>
      <c r="C62" s="173"/>
      <c r="D62" s="189"/>
      <c r="E62" s="189"/>
      <c r="F62" s="189"/>
      <c r="G62" s="173"/>
      <c r="H62" s="173"/>
    </row>
    <row r="63" spans="1:8">
      <c r="A63" s="173"/>
      <c r="B63" s="173"/>
      <c r="C63" s="173"/>
      <c r="D63" s="189"/>
      <c r="E63" s="189"/>
      <c r="F63" s="189"/>
      <c r="G63" s="173"/>
    </row>
    <row r="64" spans="1:8">
      <c r="A64" s="173"/>
      <c r="B64" s="173"/>
      <c r="C64" s="173"/>
      <c r="D64" s="189"/>
      <c r="E64" s="189"/>
      <c r="F64" s="189"/>
      <c r="G64" s="173"/>
      <c r="H64" s="173"/>
    </row>
    <row r="65" spans="1:8">
      <c r="A65" s="173"/>
      <c r="B65" s="173"/>
      <c r="C65" s="173"/>
      <c r="D65" s="189"/>
      <c r="E65" s="189"/>
      <c r="F65" s="189"/>
      <c r="G65" s="173"/>
      <c r="H65" s="173"/>
    </row>
    <row r="66" spans="1:8">
      <c r="A66" s="173"/>
      <c r="B66" s="173"/>
      <c r="C66" s="173"/>
      <c r="D66" s="189"/>
      <c r="E66" s="189"/>
      <c r="F66" s="189"/>
      <c r="G66" s="173"/>
      <c r="H66" s="173"/>
    </row>
    <row r="67" spans="1:8">
      <c r="A67" s="173"/>
      <c r="B67" s="173"/>
      <c r="C67" s="173"/>
      <c r="D67" s="189"/>
      <c r="E67" s="189"/>
      <c r="F67" s="189"/>
      <c r="G67" s="173"/>
      <c r="H67" s="173"/>
    </row>
    <row r="68" spans="1:8">
      <c r="A68" s="173"/>
      <c r="B68" s="173"/>
      <c r="C68" s="173"/>
      <c r="D68" s="189"/>
      <c r="E68" s="189"/>
      <c r="F68" s="189"/>
      <c r="G68" s="173"/>
      <c r="H68" s="173"/>
    </row>
    <row r="69" spans="1:8">
      <c r="A69" s="173"/>
      <c r="B69" s="173"/>
      <c r="C69" s="173"/>
      <c r="D69" s="189"/>
      <c r="E69" s="189"/>
      <c r="F69" s="189"/>
      <c r="G69" s="173"/>
      <c r="H69" s="173"/>
    </row>
    <row r="70" spans="1:8">
      <c r="A70" s="173"/>
      <c r="B70" s="173"/>
      <c r="C70" s="173"/>
      <c r="D70" s="189"/>
      <c r="E70" s="189"/>
      <c r="F70" s="189"/>
      <c r="G70" s="173"/>
      <c r="H70" s="173"/>
    </row>
    <row r="71" spans="1:8">
      <c r="A71" s="173"/>
      <c r="B71" s="173"/>
      <c r="C71" s="173"/>
      <c r="D71" s="189"/>
      <c r="E71" s="189"/>
      <c r="F71" s="189"/>
      <c r="G71" s="173"/>
      <c r="H71" s="173"/>
    </row>
    <row r="72" spans="1:8">
      <c r="A72" s="173"/>
      <c r="B72" s="173"/>
      <c r="C72" s="173"/>
      <c r="D72" s="189"/>
      <c r="E72" s="189"/>
      <c r="F72" s="189"/>
      <c r="G72" s="173"/>
      <c r="H72" s="173"/>
    </row>
    <row r="73" spans="1:8">
      <c r="A73" s="173"/>
      <c r="B73" s="173"/>
      <c r="C73" s="173"/>
      <c r="D73" s="189"/>
      <c r="E73" s="189"/>
      <c r="F73" s="189"/>
      <c r="G73" s="173"/>
      <c r="H73" s="173"/>
    </row>
    <row r="74" spans="1:8">
      <c r="A74" s="173"/>
      <c r="B74" s="173"/>
      <c r="C74" s="173"/>
      <c r="D74" s="189"/>
      <c r="E74" s="189"/>
      <c r="F74" s="189"/>
      <c r="G74" s="173"/>
      <c r="H74" s="173"/>
    </row>
    <row r="75" spans="1:8">
      <c r="A75" s="173"/>
      <c r="B75" s="173"/>
      <c r="C75" s="173"/>
      <c r="D75" s="189"/>
      <c r="E75" s="189"/>
      <c r="F75" s="189"/>
      <c r="G75" s="173"/>
    </row>
    <row r="76" spans="1:8">
      <c r="A76" s="173"/>
      <c r="B76" s="173"/>
      <c r="C76" s="173"/>
      <c r="D76" s="189"/>
      <c r="E76" s="189"/>
      <c r="F76" s="189"/>
    </row>
    <row r="77" spans="1:8">
      <c r="A77" s="173"/>
      <c r="B77" s="173"/>
      <c r="C77" s="173"/>
      <c r="D77" s="189"/>
      <c r="E77" s="189"/>
      <c r="F77" s="189"/>
    </row>
    <row r="78" spans="1:8">
      <c r="A78" s="173"/>
      <c r="B78" s="173"/>
      <c r="C78" s="173"/>
      <c r="D78" s="189"/>
      <c r="E78" s="189"/>
      <c r="F78" s="189"/>
    </row>
    <row r="79" spans="1:8">
      <c r="A79" s="173"/>
      <c r="B79" s="173"/>
      <c r="C79" s="173"/>
      <c r="D79" s="189"/>
      <c r="E79" s="189"/>
      <c r="F79" s="189"/>
    </row>
    <row r="80" spans="1:8">
      <c r="A80" s="173"/>
      <c r="B80" s="173"/>
      <c r="C80" s="173"/>
      <c r="D80" s="189"/>
      <c r="E80" s="189"/>
      <c r="F80" s="189"/>
    </row>
    <row r="81" spans="1:6">
      <c r="A81" s="173"/>
      <c r="B81" s="173"/>
      <c r="C81" s="173"/>
      <c r="D81" s="189"/>
      <c r="E81" s="189"/>
      <c r="F81" s="189"/>
    </row>
    <row r="82" spans="1:6">
      <c r="A82" s="173"/>
      <c r="B82" s="173"/>
      <c r="C82" s="173"/>
      <c r="D82" s="189"/>
      <c r="E82" s="189"/>
      <c r="F82" s="189"/>
    </row>
    <row r="83" spans="1:6">
      <c r="A83" s="173"/>
      <c r="B83" s="173"/>
      <c r="C83" s="173"/>
      <c r="D83" s="189"/>
      <c r="E83" s="189"/>
      <c r="F83" s="189"/>
    </row>
    <row r="84" spans="1:6">
      <c r="A84" s="173"/>
      <c r="B84" s="173"/>
      <c r="C84" s="173"/>
      <c r="D84" s="189"/>
      <c r="E84" s="189"/>
      <c r="F84" s="189"/>
    </row>
    <row r="85" spans="1:6">
      <c r="A85" s="173"/>
      <c r="B85" s="173"/>
      <c r="C85" s="173"/>
      <c r="D85" s="189"/>
      <c r="E85" s="189"/>
      <c r="F85" s="189"/>
    </row>
    <row r="86" spans="1:6">
      <c r="A86" s="173"/>
      <c r="B86" s="173"/>
      <c r="C86" s="173"/>
      <c r="D86" s="189"/>
      <c r="E86" s="189"/>
      <c r="F86" s="189"/>
    </row>
    <row r="87" spans="1:6">
      <c r="A87" s="173"/>
      <c r="B87" s="173"/>
      <c r="C87" s="173"/>
      <c r="D87" s="189"/>
      <c r="E87" s="189"/>
      <c r="F87" s="189"/>
    </row>
    <row r="88" spans="1:6">
      <c r="A88" s="173"/>
      <c r="B88" s="173"/>
      <c r="C88" s="173"/>
      <c r="D88" s="189"/>
      <c r="E88" s="189"/>
      <c r="F88" s="189"/>
    </row>
    <row r="89" spans="1:6">
      <c r="A89" s="173"/>
      <c r="B89" s="173"/>
      <c r="C89" s="173"/>
      <c r="D89" s="189"/>
      <c r="E89" s="189"/>
      <c r="F89" s="189"/>
    </row>
    <row r="90" spans="1:6">
      <c r="A90" s="173"/>
      <c r="B90" s="173"/>
      <c r="C90" s="173"/>
      <c r="D90" s="189"/>
      <c r="E90" s="189"/>
      <c r="F90" s="189"/>
    </row>
    <row r="91" spans="1:6">
      <c r="A91" s="173"/>
      <c r="B91" s="173"/>
      <c r="C91" s="173"/>
      <c r="D91" s="189"/>
      <c r="E91" s="189"/>
      <c r="F91" s="189"/>
    </row>
    <row r="92" spans="1:6">
      <c r="A92" s="173"/>
      <c r="B92" s="173"/>
      <c r="C92" s="173"/>
      <c r="D92" s="189"/>
      <c r="E92" s="189"/>
      <c r="F92" s="189"/>
    </row>
    <row r="93" spans="1:6">
      <c r="A93" s="173"/>
      <c r="B93" s="173"/>
      <c r="C93" s="173"/>
      <c r="D93" s="189"/>
      <c r="E93" s="189"/>
      <c r="F93" s="189"/>
    </row>
    <row r="94" spans="1:6">
      <c r="A94" s="173"/>
      <c r="B94" s="173"/>
      <c r="C94" s="173"/>
      <c r="D94" s="189"/>
      <c r="E94" s="189"/>
      <c r="F94" s="189"/>
    </row>
    <row r="95" spans="1:6">
      <c r="A95" s="173"/>
      <c r="B95" s="173"/>
      <c r="C95" s="173"/>
      <c r="D95" s="189"/>
      <c r="E95" s="189"/>
      <c r="F95" s="189"/>
    </row>
    <row r="96" spans="1:6">
      <c r="D96" s="18"/>
      <c r="E96" s="18"/>
      <c r="F96" s="18"/>
    </row>
    <row r="97" spans="4:6">
      <c r="D97" s="18"/>
      <c r="E97" s="18"/>
      <c r="F97" s="18"/>
    </row>
    <row r="98" spans="4:6">
      <c r="D98" s="18"/>
      <c r="E98" s="18"/>
      <c r="F98" s="18"/>
    </row>
    <row r="99" spans="4:6">
      <c r="D99" s="18"/>
      <c r="E99" s="18"/>
      <c r="F99" s="18"/>
    </row>
    <row r="100" spans="4:6">
      <c r="D100" s="18"/>
      <c r="E100" s="18"/>
      <c r="F100" s="18"/>
    </row>
    <row r="101" spans="4:6">
      <c r="D101" s="18"/>
      <c r="E101" s="18"/>
      <c r="F101" s="18"/>
    </row>
    <row r="102" spans="4:6">
      <c r="D102" s="18"/>
      <c r="E102" s="18"/>
      <c r="F102" s="18"/>
    </row>
    <row r="103" spans="4:6">
      <c r="D103" s="18"/>
      <c r="E103" s="18"/>
      <c r="F103" s="18"/>
    </row>
    <row r="104" spans="4:6">
      <c r="D104" s="18"/>
      <c r="E104" s="18"/>
      <c r="F104" s="18"/>
    </row>
    <row r="105" spans="4:6">
      <c r="D105" s="18"/>
      <c r="E105" s="18"/>
      <c r="F105" s="18"/>
    </row>
    <row r="106" spans="4:6">
      <c r="D106" s="18"/>
      <c r="E106" s="18"/>
      <c r="F106" s="18"/>
    </row>
    <row r="107" spans="4:6">
      <c r="D107" s="18"/>
      <c r="E107" s="18"/>
      <c r="F107" s="18"/>
    </row>
    <row r="108" spans="4:6">
      <c r="D108" s="18"/>
      <c r="E108" s="18"/>
      <c r="F108" s="18"/>
    </row>
    <row r="109" spans="4:6">
      <c r="D109" s="18"/>
      <c r="E109" s="18"/>
      <c r="F109" s="18"/>
    </row>
    <row r="110" spans="4:6">
      <c r="D110" s="18"/>
      <c r="E110" s="18"/>
      <c r="F110" s="18"/>
    </row>
    <row r="111" spans="4:6">
      <c r="D111" s="18"/>
      <c r="E111" s="18"/>
      <c r="F111" s="18"/>
    </row>
    <row r="112" spans="4:6">
      <c r="D112" s="18"/>
      <c r="E112" s="18"/>
      <c r="F112" s="18"/>
    </row>
    <row r="113" spans="4:6">
      <c r="D113" s="18"/>
      <c r="E113" s="18"/>
      <c r="F113" s="18"/>
    </row>
    <row r="114" spans="4:6">
      <c r="D114" s="18"/>
      <c r="E114" s="18"/>
      <c r="F114" s="18"/>
    </row>
    <row r="115" spans="4:6">
      <c r="D115" s="18"/>
      <c r="E115" s="18"/>
      <c r="F115" s="18"/>
    </row>
    <row r="116" spans="4:6">
      <c r="D116" s="18"/>
      <c r="E116" s="18"/>
      <c r="F116" s="18"/>
    </row>
    <row r="117" spans="4:6">
      <c r="D117" s="18"/>
      <c r="E117" s="18"/>
      <c r="F117" s="18"/>
    </row>
    <row r="118" spans="4:6">
      <c r="D118" s="18"/>
      <c r="E118" s="18"/>
      <c r="F118" s="18"/>
    </row>
    <row r="119" spans="4:6">
      <c r="D119" s="18"/>
      <c r="E119" s="18"/>
      <c r="F119" s="18"/>
    </row>
    <row r="120" spans="4:6">
      <c r="D120" s="18"/>
      <c r="E120" s="18"/>
      <c r="F120" s="18"/>
    </row>
    <row r="121" spans="4:6">
      <c r="D121" s="18"/>
      <c r="E121" s="18"/>
      <c r="F121" s="18"/>
    </row>
    <row r="122" spans="4:6">
      <c r="D122" s="18"/>
      <c r="E122" s="18"/>
      <c r="F122" s="18"/>
    </row>
    <row r="123" spans="4:6">
      <c r="D123" s="18"/>
      <c r="E123" s="18"/>
      <c r="F123" s="18"/>
    </row>
    <row r="124" spans="4:6">
      <c r="D124" s="18"/>
      <c r="E124" s="18"/>
      <c r="F124" s="18"/>
    </row>
    <row r="125" spans="4:6">
      <c r="D125" s="18"/>
      <c r="E125" s="18"/>
      <c r="F125" s="18"/>
    </row>
    <row r="126" spans="4:6">
      <c r="D126" s="18"/>
      <c r="E126" s="18"/>
      <c r="F126" s="18"/>
    </row>
    <row r="127" spans="4:6">
      <c r="D127" s="18"/>
      <c r="E127" s="18"/>
      <c r="F127" s="18"/>
    </row>
    <row r="128" spans="4:6">
      <c r="D128" s="18"/>
      <c r="E128" s="18"/>
      <c r="F128" s="18"/>
    </row>
    <row r="129" spans="4:6">
      <c r="D129" s="18"/>
      <c r="E129" s="18"/>
      <c r="F129" s="18"/>
    </row>
    <row r="130" spans="4:6">
      <c r="D130" s="18"/>
      <c r="E130" s="18"/>
      <c r="F130" s="18"/>
    </row>
    <row r="131" spans="4:6">
      <c r="D131" s="18"/>
      <c r="E131" s="18"/>
      <c r="F131" s="18"/>
    </row>
    <row r="132" spans="4:6">
      <c r="D132" s="18"/>
      <c r="E132" s="18"/>
      <c r="F132" s="18"/>
    </row>
    <row r="133" spans="4:6">
      <c r="D133" s="18"/>
      <c r="E133" s="18"/>
      <c r="F133" s="18"/>
    </row>
    <row r="134" spans="4:6">
      <c r="D134" s="18"/>
      <c r="E134" s="18"/>
      <c r="F134" s="18"/>
    </row>
    <row r="135" spans="4:6">
      <c r="D135" s="18"/>
      <c r="E135" s="18"/>
      <c r="F135" s="18"/>
    </row>
    <row r="136" spans="4:6">
      <c r="D136" s="18"/>
      <c r="E136" s="18"/>
      <c r="F136" s="18"/>
    </row>
    <row r="137" spans="4:6">
      <c r="D137" s="18"/>
      <c r="E137" s="18"/>
      <c r="F137" s="18"/>
    </row>
    <row r="138" spans="4:6">
      <c r="D138" s="18"/>
      <c r="E138" s="18"/>
      <c r="F138" s="18"/>
    </row>
    <row r="139" spans="4:6">
      <c r="D139" s="18"/>
      <c r="E139" s="18"/>
      <c r="F139" s="18"/>
    </row>
    <row r="140" spans="4:6">
      <c r="D140" s="18"/>
      <c r="E140" s="18"/>
      <c r="F140" s="18"/>
    </row>
    <row r="141" spans="4:6">
      <c r="D141" s="18"/>
      <c r="E141" s="18"/>
      <c r="F141" s="18"/>
    </row>
    <row r="142" spans="4:6">
      <c r="D142" s="18"/>
      <c r="E142" s="18"/>
      <c r="F142" s="18"/>
    </row>
    <row r="143" spans="4:6">
      <c r="D143" s="18"/>
      <c r="E143" s="18"/>
      <c r="F143" s="18"/>
    </row>
    <row r="144" spans="4:6">
      <c r="D144" s="18"/>
      <c r="E144" s="18"/>
      <c r="F144" s="18"/>
    </row>
    <row r="145" spans="4:6">
      <c r="D145" s="18"/>
      <c r="E145" s="18"/>
      <c r="F145" s="18"/>
    </row>
    <row r="146" spans="4:6">
      <c r="D146" s="18"/>
      <c r="E146" s="18"/>
      <c r="F146" s="18"/>
    </row>
    <row r="147" spans="4:6">
      <c r="D147" s="18"/>
      <c r="E147" s="18"/>
      <c r="F147" s="18"/>
    </row>
    <row r="148" spans="4:6">
      <c r="D148" s="18"/>
      <c r="E148" s="18"/>
      <c r="F148" s="18"/>
    </row>
    <row r="149" spans="4:6">
      <c r="D149" s="18"/>
      <c r="E149" s="18"/>
      <c r="F149" s="18"/>
    </row>
    <row r="150" spans="4:6">
      <c r="D150" s="18"/>
      <c r="E150" s="18"/>
      <c r="F150" s="18"/>
    </row>
    <row r="151" spans="4:6">
      <c r="D151" s="18"/>
      <c r="E151" s="18"/>
      <c r="F151" s="18"/>
    </row>
    <row r="152" spans="4:6">
      <c r="D152" s="18"/>
      <c r="E152" s="18"/>
      <c r="F152" s="18"/>
    </row>
    <row r="153" spans="4:6">
      <c r="D153" s="18"/>
      <c r="E153" s="18"/>
      <c r="F153" s="18"/>
    </row>
    <row r="154" spans="4:6">
      <c r="D154" s="18"/>
      <c r="E154" s="18"/>
      <c r="F154" s="18"/>
    </row>
    <row r="155" spans="4:6">
      <c r="D155" s="18"/>
      <c r="E155" s="18"/>
      <c r="F155" s="18"/>
    </row>
    <row r="156" spans="4:6">
      <c r="D156" s="18"/>
      <c r="E156" s="18"/>
      <c r="F156" s="18"/>
    </row>
    <row r="157" spans="4:6">
      <c r="D157" s="18"/>
      <c r="E157" s="18"/>
      <c r="F157" s="18"/>
    </row>
    <row r="158" spans="4:6">
      <c r="D158" s="18"/>
      <c r="E158" s="18"/>
      <c r="F158" s="18"/>
    </row>
    <row r="159" spans="4:6">
      <c r="D159" s="18"/>
      <c r="E159" s="18"/>
      <c r="F159" s="18"/>
    </row>
    <row r="160" spans="4:6">
      <c r="D160" s="18"/>
      <c r="E160" s="18"/>
      <c r="F160" s="18"/>
    </row>
    <row r="161" spans="4:6">
      <c r="D161" s="18"/>
      <c r="E161" s="18"/>
      <c r="F161" s="18"/>
    </row>
    <row r="162" spans="4:6">
      <c r="D162" s="18"/>
      <c r="E162" s="18"/>
      <c r="F162" s="18"/>
    </row>
    <row r="163" spans="4:6">
      <c r="D163" s="18"/>
      <c r="E163" s="18"/>
      <c r="F163" s="18"/>
    </row>
    <row r="164" spans="4:6">
      <c r="D164" s="18"/>
      <c r="E164" s="18"/>
      <c r="F164" s="18"/>
    </row>
    <row r="165" spans="4:6">
      <c r="D165" s="18"/>
      <c r="E165" s="18"/>
      <c r="F165" s="18"/>
    </row>
    <row r="166" spans="4:6">
      <c r="D166" s="18"/>
      <c r="E166" s="18"/>
      <c r="F166" s="18"/>
    </row>
    <row r="167" spans="4:6">
      <c r="D167" s="18"/>
      <c r="E167" s="18"/>
      <c r="F167" s="18"/>
    </row>
    <row r="168" spans="4:6">
      <c r="D168" s="18"/>
      <c r="E168" s="18"/>
      <c r="F168" s="18"/>
    </row>
    <row r="169" spans="4:6">
      <c r="D169" s="18"/>
      <c r="E169" s="18"/>
      <c r="F169" s="18"/>
    </row>
    <row r="170" spans="4:6">
      <c r="D170" s="18"/>
      <c r="E170" s="18"/>
      <c r="F170" s="18"/>
    </row>
    <row r="171" spans="4:6">
      <c r="D171" s="18"/>
      <c r="E171" s="18"/>
      <c r="F171" s="18"/>
    </row>
    <row r="172" spans="4:6">
      <c r="D172" s="18"/>
      <c r="E172" s="18"/>
      <c r="F172" s="18"/>
    </row>
    <row r="173" spans="4:6">
      <c r="D173" s="18"/>
      <c r="E173" s="18"/>
      <c r="F173" s="18"/>
    </row>
    <row r="174" spans="4:6">
      <c r="D174" s="18"/>
      <c r="E174" s="18"/>
      <c r="F174" s="18"/>
    </row>
    <row r="175" spans="4:6">
      <c r="D175" s="18"/>
      <c r="E175" s="18"/>
      <c r="F175" s="18"/>
    </row>
    <row r="176" spans="4:6">
      <c r="D176" s="18"/>
      <c r="E176" s="18"/>
      <c r="F176" s="18"/>
    </row>
    <row r="177" spans="4:6">
      <c r="D177" s="18"/>
      <c r="E177" s="18"/>
      <c r="F177" s="18"/>
    </row>
    <row r="178" spans="4:6">
      <c r="D178" s="18"/>
      <c r="E178" s="18"/>
      <c r="F178" s="18"/>
    </row>
    <row r="179" spans="4:6">
      <c r="D179" s="18"/>
      <c r="E179" s="18"/>
      <c r="F179" s="18"/>
    </row>
    <row r="180" spans="4:6">
      <c r="D180" s="18"/>
      <c r="E180" s="18"/>
      <c r="F180" s="18"/>
    </row>
    <row r="181" spans="4:6">
      <c r="D181" s="18"/>
      <c r="E181" s="18"/>
      <c r="F181" s="18"/>
    </row>
    <row r="182" spans="4:6">
      <c r="D182" s="18"/>
      <c r="E182" s="18"/>
      <c r="F182" s="18"/>
    </row>
    <row r="183" spans="4:6">
      <c r="D183" s="18"/>
      <c r="E183" s="18"/>
      <c r="F183" s="18"/>
    </row>
    <row r="184" spans="4:6">
      <c r="D184" s="18"/>
      <c r="E184" s="18"/>
      <c r="F184" s="18"/>
    </row>
    <row r="185" spans="4:6">
      <c r="D185" s="18"/>
      <c r="E185" s="18"/>
      <c r="F185" s="18"/>
    </row>
    <row r="186" spans="4:6">
      <c r="D186" s="18"/>
      <c r="E186" s="18"/>
      <c r="F186" s="18"/>
    </row>
    <row r="187" spans="4:6">
      <c r="D187" s="18"/>
      <c r="E187" s="18"/>
      <c r="F187" s="18"/>
    </row>
    <row r="188" spans="4:6">
      <c r="D188" s="18"/>
      <c r="E188" s="18"/>
      <c r="F188" s="18"/>
    </row>
    <row r="189" spans="4:6">
      <c r="D189" s="18"/>
      <c r="E189" s="18"/>
      <c r="F189" s="18"/>
    </row>
    <row r="190" spans="4:6">
      <c r="D190" s="18"/>
      <c r="E190" s="18"/>
      <c r="F190" s="18"/>
    </row>
    <row r="191" spans="4:6">
      <c r="D191" s="18"/>
      <c r="E191" s="18"/>
      <c r="F191" s="18"/>
    </row>
    <row r="192" spans="4:6">
      <c r="D192" s="18"/>
      <c r="E192" s="18"/>
      <c r="F192" s="18"/>
    </row>
    <row r="193" spans="4:6">
      <c r="D193" s="18"/>
      <c r="E193" s="18"/>
      <c r="F193" s="18"/>
    </row>
    <row r="194" spans="4:6">
      <c r="D194" s="18"/>
      <c r="E194" s="18"/>
      <c r="F194" s="18"/>
    </row>
    <row r="195" spans="4:6">
      <c r="D195" s="18"/>
      <c r="E195" s="18"/>
      <c r="F195" s="18"/>
    </row>
    <row r="196" spans="4:6">
      <c r="D196" s="18"/>
      <c r="E196" s="18"/>
      <c r="F196" s="18"/>
    </row>
    <row r="197" spans="4:6">
      <c r="D197" s="18"/>
      <c r="E197" s="18"/>
      <c r="F197" s="18"/>
    </row>
    <row r="198" spans="4:6">
      <c r="D198" s="18"/>
      <c r="E198" s="18"/>
      <c r="F198" s="18"/>
    </row>
    <row r="199" spans="4:6">
      <c r="D199" s="18"/>
      <c r="E199" s="18"/>
      <c r="F199" s="18"/>
    </row>
  </sheetData>
  <phoneticPr fontId="34" type="noConversion"/>
  <pageMargins left="0.75" right="0.75" top="1" bottom="1" header="0.5" footer="0.5"/>
  <pageSetup paperSize="9" scale="7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"/>
  <dimension ref="A1:H51"/>
  <sheetViews>
    <sheetView workbookViewId="0">
      <selection activeCell="A2" sqref="A2"/>
    </sheetView>
  </sheetViews>
  <sheetFormatPr defaultRowHeight="14.1" customHeight="1"/>
  <cols>
    <col min="2" max="2" width="40.7109375" bestFit="1" customWidth="1"/>
    <col min="3" max="3" width="10.7109375" customWidth="1"/>
    <col min="5" max="5" width="10" bestFit="1" customWidth="1"/>
  </cols>
  <sheetData>
    <row r="1" spans="1:8" s="106" customFormat="1" ht="14.1" customHeight="1">
      <c r="A1" s="254" t="s">
        <v>425</v>
      </c>
      <c r="B1" s="254"/>
      <c r="C1" s="255">
        <f>SUM(C3:C778)/2</f>
        <v>0</v>
      </c>
      <c r="D1" s="254"/>
      <c r="E1" s="254"/>
      <c r="F1" s="254"/>
      <c r="G1" s="254"/>
      <c r="H1" s="254"/>
    </row>
    <row r="2" spans="1:8" ht="14.1" customHeight="1">
      <c r="A2" s="254" t="s">
        <v>402</v>
      </c>
      <c r="B2" s="254" t="s">
        <v>253</v>
      </c>
      <c r="C2" s="254" t="s">
        <v>209</v>
      </c>
      <c r="D2" s="254" t="s">
        <v>413</v>
      </c>
      <c r="E2" s="254" t="s">
        <v>254</v>
      </c>
      <c r="F2" s="254" t="s">
        <v>414</v>
      </c>
      <c r="G2" s="254" t="s">
        <v>415</v>
      </c>
      <c r="H2" s="254" t="s">
        <v>416</v>
      </c>
    </row>
    <row r="5" spans="1:8" ht="14.1" customHeight="1">
      <c r="A5" s="173"/>
      <c r="B5" s="173"/>
      <c r="C5" s="173"/>
      <c r="D5" s="173"/>
      <c r="E5" s="173"/>
      <c r="F5" s="173"/>
      <c r="G5" s="173"/>
      <c r="H5" s="173"/>
    </row>
    <row r="6" spans="1:8" ht="14.1" customHeight="1">
      <c r="A6" s="173"/>
      <c r="B6" s="173"/>
      <c r="C6" s="173"/>
      <c r="D6" s="173"/>
      <c r="E6" s="173"/>
      <c r="F6" s="173"/>
      <c r="G6" s="173"/>
      <c r="H6" s="173"/>
    </row>
    <row r="7" spans="1:8" ht="14.1" customHeight="1">
      <c r="A7" s="173"/>
      <c r="B7" s="173"/>
      <c r="C7" s="173"/>
      <c r="D7" s="173"/>
      <c r="E7" s="173"/>
      <c r="F7" s="173"/>
      <c r="G7" s="173"/>
      <c r="H7" s="173"/>
    </row>
    <row r="8" spans="1:8" ht="14.1" customHeight="1">
      <c r="A8" s="173"/>
      <c r="B8" s="173"/>
      <c r="C8" s="173"/>
      <c r="D8" s="173"/>
      <c r="E8" s="173"/>
      <c r="F8" s="173"/>
      <c r="G8" s="173"/>
      <c r="H8" s="173"/>
    </row>
    <row r="9" spans="1:8" ht="14.1" customHeight="1">
      <c r="A9" s="173"/>
      <c r="B9" s="173"/>
      <c r="C9" s="173"/>
      <c r="D9" s="173"/>
      <c r="E9" s="173"/>
      <c r="F9" s="173"/>
      <c r="G9" s="173"/>
      <c r="H9" s="173"/>
    </row>
    <row r="10" spans="1:8" ht="14.1" customHeight="1">
      <c r="A10" s="173"/>
      <c r="B10" s="173"/>
      <c r="C10" s="173"/>
      <c r="D10" s="173"/>
      <c r="E10" s="173"/>
      <c r="F10" s="173"/>
      <c r="G10" s="173"/>
      <c r="H10" s="173"/>
    </row>
    <row r="11" spans="1:8" ht="14.1" customHeight="1">
      <c r="A11" s="173"/>
      <c r="B11" s="173"/>
      <c r="C11" s="173"/>
      <c r="D11" s="173"/>
      <c r="E11" s="173"/>
      <c r="F11" s="173"/>
      <c r="G11" s="173"/>
      <c r="H11" s="173"/>
    </row>
    <row r="12" spans="1:8" ht="14.1" customHeight="1">
      <c r="A12" s="173"/>
      <c r="B12" s="173"/>
      <c r="C12" s="173"/>
      <c r="D12" s="173"/>
      <c r="E12" s="173"/>
      <c r="F12" s="173"/>
      <c r="G12" s="173"/>
      <c r="H12" s="173"/>
    </row>
    <row r="13" spans="1:8" ht="14.1" customHeight="1">
      <c r="A13" s="173"/>
      <c r="B13" s="173"/>
      <c r="C13" s="173"/>
      <c r="D13" s="173"/>
      <c r="E13" s="173"/>
      <c r="F13" s="173"/>
      <c r="G13" s="173"/>
      <c r="H13" s="173"/>
    </row>
    <row r="14" spans="1:8" ht="14.1" customHeight="1">
      <c r="A14" s="173"/>
      <c r="B14" s="173"/>
      <c r="C14" s="173"/>
      <c r="D14" s="173"/>
      <c r="E14" s="173"/>
      <c r="F14" s="173"/>
      <c r="G14" s="173"/>
      <c r="H14" s="173"/>
    </row>
    <row r="15" spans="1:8" ht="14.1" customHeight="1">
      <c r="A15" s="173"/>
      <c r="B15" s="173"/>
      <c r="C15" s="173"/>
      <c r="D15" s="173"/>
      <c r="E15" s="173"/>
      <c r="F15" s="173"/>
      <c r="G15" s="173"/>
      <c r="H15" s="173"/>
    </row>
    <row r="16" spans="1:8" ht="14.1" customHeight="1">
      <c r="A16" s="173"/>
      <c r="B16" s="173"/>
      <c r="C16" s="173"/>
      <c r="D16" s="173"/>
      <c r="E16" s="173"/>
      <c r="F16" s="173"/>
      <c r="G16" s="173"/>
      <c r="H16" s="173"/>
    </row>
    <row r="17" spans="1:8" ht="14.1" customHeight="1">
      <c r="A17" s="173"/>
      <c r="B17" s="173"/>
      <c r="C17" s="173"/>
      <c r="D17" s="173"/>
      <c r="E17" s="173"/>
      <c r="F17" s="173"/>
      <c r="G17" s="173"/>
      <c r="H17" s="173"/>
    </row>
    <row r="18" spans="1:8" ht="14.1" customHeight="1">
      <c r="A18" s="173"/>
      <c r="B18" s="173"/>
      <c r="C18" s="173"/>
      <c r="D18" s="173"/>
      <c r="E18" s="173"/>
      <c r="F18" s="173"/>
      <c r="G18" s="173"/>
      <c r="H18" s="173"/>
    </row>
    <row r="19" spans="1:8" ht="14.1" customHeight="1">
      <c r="A19" s="173"/>
      <c r="B19" s="173"/>
      <c r="C19" s="173"/>
      <c r="D19" s="173"/>
      <c r="E19" s="173"/>
      <c r="F19" s="173"/>
      <c r="G19" s="173"/>
      <c r="H19" s="173"/>
    </row>
    <row r="20" spans="1:8" ht="14.1" customHeight="1">
      <c r="A20" s="173"/>
      <c r="B20" s="173"/>
      <c r="C20" s="173"/>
      <c r="D20" s="173"/>
      <c r="E20" s="173"/>
      <c r="F20" s="173"/>
      <c r="G20" s="173"/>
      <c r="H20" s="173"/>
    </row>
    <row r="21" spans="1:8" ht="14.1" customHeight="1">
      <c r="A21" s="173"/>
      <c r="B21" s="173"/>
      <c r="C21" s="173"/>
      <c r="D21" s="173"/>
      <c r="E21" s="173"/>
      <c r="F21" s="173"/>
      <c r="G21" s="173"/>
      <c r="H21" s="173"/>
    </row>
    <row r="22" spans="1:8" ht="14.1" customHeight="1">
      <c r="A22" s="173"/>
      <c r="B22" s="173"/>
      <c r="C22" s="173"/>
      <c r="D22" s="173"/>
      <c r="E22" s="173"/>
      <c r="F22" s="173"/>
      <c r="G22" s="173"/>
      <c r="H22" s="173"/>
    </row>
    <row r="23" spans="1:8" ht="14.1" customHeight="1">
      <c r="A23" s="173"/>
      <c r="B23" s="173"/>
      <c r="C23" s="173"/>
      <c r="D23" s="173"/>
      <c r="E23" s="173"/>
      <c r="F23" s="173"/>
      <c r="G23" s="173"/>
      <c r="H23" s="173"/>
    </row>
    <row r="24" spans="1:8" ht="14.1" customHeight="1">
      <c r="A24" s="173"/>
      <c r="B24" s="173"/>
      <c r="C24" s="173"/>
      <c r="D24" s="173"/>
      <c r="E24" s="173"/>
      <c r="F24" s="173"/>
      <c r="G24" s="173"/>
      <c r="H24" s="173"/>
    </row>
    <row r="25" spans="1:8" ht="14.1" customHeight="1">
      <c r="A25" s="173"/>
      <c r="B25" s="173"/>
      <c r="C25" s="173"/>
      <c r="D25" s="173"/>
      <c r="E25" s="173"/>
      <c r="F25" s="173"/>
      <c r="G25" s="173"/>
      <c r="H25" s="173"/>
    </row>
    <row r="26" spans="1:8" ht="14.1" customHeight="1">
      <c r="A26" s="173"/>
      <c r="B26" s="173"/>
      <c r="C26" s="173"/>
      <c r="D26" s="173"/>
      <c r="E26" s="173"/>
      <c r="F26" s="173"/>
      <c r="G26" s="173"/>
      <c r="H26" s="173"/>
    </row>
    <row r="27" spans="1:8" ht="14.1" customHeight="1">
      <c r="A27" s="173"/>
      <c r="B27" s="173"/>
      <c r="C27" s="173"/>
      <c r="D27" s="173"/>
      <c r="E27" s="173"/>
      <c r="F27" s="173"/>
      <c r="G27" s="173"/>
      <c r="H27" s="173"/>
    </row>
    <row r="28" spans="1:8" ht="14.1" customHeight="1">
      <c r="A28" s="173"/>
      <c r="B28" s="173"/>
      <c r="C28" s="173"/>
      <c r="D28" s="173"/>
      <c r="E28" s="173"/>
      <c r="F28" s="173"/>
      <c r="G28" s="173"/>
      <c r="H28" s="173"/>
    </row>
    <row r="29" spans="1:8" ht="14.1" customHeight="1">
      <c r="A29" s="173"/>
      <c r="B29" s="173"/>
      <c r="C29" s="173"/>
      <c r="D29" s="173"/>
      <c r="E29" s="173"/>
      <c r="F29" s="173"/>
      <c r="G29" s="173"/>
      <c r="H29" s="173"/>
    </row>
    <row r="30" spans="1:8" ht="14.1" customHeight="1">
      <c r="A30" s="173"/>
      <c r="B30" s="173"/>
      <c r="C30" s="173"/>
      <c r="D30" s="173"/>
      <c r="E30" s="173"/>
      <c r="F30" s="173"/>
      <c r="G30" s="173"/>
      <c r="H30" s="173"/>
    </row>
    <row r="31" spans="1:8" ht="14.1" customHeight="1">
      <c r="A31" s="173"/>
      <c r="B31" s="173"/>
      <c r="C31" s="173"/>
      <c r="D31" s="173"/>
      <c r="E31" s="173"/>
      <c r="F31" s="173"/>
      <c r="G31" s="173"/>
      <c r="H31" s="173"/>
    </row>
    <row r="32" spans="1:8" ht="14.1" customHeight="1">
      <c r="A32" s="173"/>
      <c r="B32" s="173"/>
      <c r="C32" s="173"/>
      <c r="D32" s="173"/>
      <c r="E32" s="173"/>
      <c r="F32" s="173"/>
      <c r="G32" s="173"/>
      <c r="H32" s="173"/>
    </row>
    <row r="33" spans="1:8" ht="14.1" customHeight="1">
      <c r="A33" s="173"/>
      <c r="B33" s="173"/>
      <c r="C33" s="173"/>
      <c r="D33" s="173"/>
      <c r="E33" s="173"/>
      <c r="F33" s="173"/>
      <c r="G33" s="173"/>
      <c r="H33" s="173"/>
    </row>
    <row r="34" spans="1:8" ht="14.1" customHeight="1">
      <c r="A34" s="173"/>
      <c r="B34" s="173"/>
      <c r="C34" s="173"/>
      <c r="D34" s="173"/>
      <c r="E34" s="173"/>
      <c r="F34" s="173"/>
      <c r="G34" s="173"/>
      <c r="H34" s="173"/>
    </row>
    <row r="35" spans="1:8" ht="14.1" customHeight="1">
      <c r="A35" s="173"/>
      <c r="B35" s="173"/>
      <c r="C35" s="173"/>
      <c r="D35" s="173"/>
      <c r="E35" s="173"/>
      <c r="F35" s="173"/>
      <c r="G35" s="173"/>
      <c r="H35" s="173"/>
    </row>
    <row r="36" spans="1:8" ht="14.1" customHeight="1">
      <c r="A36" s="173"/>
      <c r="B36" s="173"/>
      <c r="C36" s="173"/>
      <c r="D36" s="173"/>
      <c r="E36" s="173"/>
      <c r="F36" s="173"/>
      <c r="G36" s="173"/>
      <c r="H36" s="173"/>
    </row>
    <row r="37" spans="1:8" ht="14.1" customHeight="1">
      <c r="A37" s="173"/>
      <c r="B37" s="173"/>
      <c r="C37" s="173"/>
      <c r="D37" s="173"/>
      <c r="E37" s="173"/>
      <c r="F37" s="173"/>
      <c r="G37" s="173"/>
      <c r="H37" s="173"/>
    </row>
    <row r="38" spans="1:8" ht="14.1" customHeight="1">
      <c r="A38" s="173"/>
      <c r="B38" s="173"/>
      <c r="C38" s="173"/>
      <c r="D38" s="173"/>
      <c r="E38" s="173"/>
      <c r="F38" s="173"/>
      <c r="G38" s="173"/>
      <c r="H38" s="173"/>
    </row>
    <row r="39" spans="1:8" ht="14.1" customHeight="1">
      <c r="A39" s="173"/>
      <c r="B39" s="173"/>
      <c r="C39" s="173"/>
      <c r="D39" s="173"/>
      <c r="E39" s="173"/>
      <c r="F39" s="173"/>
      <c r="G39" s="173"/>
      <c r="H39" s="173"/>
    </row>
    <row r="40" spans="1:8" ht="14.1" customHeight="1">
      <c r="A40" s="173"/>
      <c r="B40" s="173"/>
      <c r="C40" s="173"/>
      <c r="D40" s="173"/>
      <c r="E40" s="173"/>
      <c r="F40" s="173"/>
      <c r="G40" s="173"/>
      <c r="H40" s="173"/>
    </row>
    <row r="41" spans="1:8" ht="14.1" customHeight="1">
      <c r="A41" s="173"/>
      <c r="B41" s="173"/>
      <c r="C41" s="173"/>
      <c r="D41" s="173"/>
      <c r="E41" s="173"/>
      <c r="F41" s="173"/>
      <c r="G41" s="173"/>
      <c r="H41" s="173"/>
    </row>
    <row r="42" spans="1:8" ht="14.1" customHeight="1">
      <c r="A42" s="173"/>
      <c r="B42" s="173"/>
      <c r="C42" s="173"/>
      <c r="D42" s="173"/>
      <c r="E42" s="173"/>
      <c r="F42" s="173"/>
      <c r="G42" s="173"/>
      <c r="H42" s="173"/>
    </row>
    <row r="43" spans="1:8" ht="14.1" customHeight="1">
      <c r="A43" s="173"/>
      <c r="B43" s="173"/>
      <c r="C43" s="173"/>
      <c r="D43" s="173"/>
      <c r="E43" s="173"/>
      <c r="F43" s="173"/>
      <c r="G43" s="173"/>
      <c r="H43" s="173"/>
    </row>
    <row r="44" spans="1:8" ht="14.1" customHeight="1">
      <c r="A44" s="173"/>
      <c r="B44" s="173"/>
      <c r="C44" s="173"/>
      <c r="D44" s="173"/>
      <c r="E44" s="173"/>
      <c r="F44" s="173"/>
      <c r="G44" s="173"/>
      <c r="H44" s="173"/>
    </row>
    <row r="45" spans="1:8" ht="14.1" customHeight="1">
      <c r="A45" s="173"/>
      <c r="B45" s="173"/>
      <c r="C45" s="173"/>
      <c r="D45" s="173"/>
      <c r="E45" s="173"/>
      <c r="F45" s="173"/>
      <c r="G45" s="173"/>
      <c r="H45" s="173"/>
    </row>
    <row r="46" spans="1:8" ht="14.1" customHeight="1">
      <c r="A46" s="173"/>
      <c r="B46" s="173"/>
      <c r="C46" s="173"/>
      <c r="D46" s="173"/>
      <c r="E46" s="173"/>
      <c r="F46" s="173"/>
      <c r="G46" s="173"/>
      <c r="H46" s="173"/>
    </row>
    <row r="47" spans="1:8" ht="14.1" customHeight="1">
      <c r="A47" s="173"/>
      <c r="B47" s="173"/>
      <c r="C47" s="173"/>
      <c r="D47" s="173"/>
      <c r="E47" s="173"/>
      <c r="F47" s="173"/>
      <c r="G47" s="173"/>
      <c r="H47" s="173"/>
    </row>
    <row r="48" spans="1:8" ht="14.1" customHeight="1">
      <c r="A48" s="173"/>
      <c r="B48" s="173"/>
      <c r="C48" s="173"/>
      <c r="D48" s="173"/>
      <c r="E48" s="173"/>
      <c r="F48" s="173"/>
      <c r="G48" s="173"/>
      <c r="H48" s="173"/>
    </row>
    <row r="49" spans="1:8" ht="14.1" customHeight="1">
      <c r="A49" s="173"/>
      <c r="B49" s="173"/>
      <c r="C49" s="173"/>
      <c r="D49" s="173"/>
      <c r="E49" s="173"/>
      <c r="F49" s="173"/>
      <c r="G49" s="173"/>
      <c r="H49" s="173"/>
    </row>
    <row r="50" spans="1:8" ht="14.1" customHeight="1">
      <c r="A50" s="173"/>
      <c r="B50" s="173"/>
      <c r="C50" s="173"/>
      <c r="D50" s="173"/>
      <c r="E50" s="173"/>
      <c r="F50" s="173"/>
      <c r="G50" s="173"/>
      <c r="H50" s="173"/>
    </row>
    <row r="51" spans="1:8" ht="14.1" customHeight="1">
      <c r="A51" s="173"/>
      <c r="B51" s="173"/>
      <c r="C51" s="173"/>
      <c r="D51" s="173"/>
      <c r="E51" s="173"/>
      <c r="F51" s="173"/>
      <c r="G51" s="173"/>
      <c r="H51" s="173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"/>
  <dimension ref="A1:H2460"/>
  <sheetViews>
    <sheetView showGridLines="0" workbookViewId="0"/>
  </sheetViews>
  <sheetFormatPr defaultRowHeight="14.1" customHeight="1"/>
  <cols>
    <col min="2" max="2" width="40.7109375" bestFit="1" customWidth="1"/>
    <col min="3" max="3" width="13.140625" bestFit="1" customWidth="1"/>
    <col min="4" max="4" width="9.5703125" style="18" bestFit="1" customWidth="1"/>
    <col min="5" max="5" width="9.140625" style="18"/>
    <col min="6" max="6" width="10.5703125" style="18" customWidth="1"/>
  </cols>
  <sheetData>
    <row r="1" spans="1:8" s="106" customFormat="1" ht="14.1" customHeight="1">
      <c r="A1" s="259" t="s">
        <v>425</v>
      </c>
      <c r="B1" s="251"/>
      <c r="C1" s="252">
        <f>SUM(C3:C688)/2</f>
        <v>0</v>
      </c>
      <c r="D1" s="252"/>
      <c r="E1" s="252"/>
      <c r="F1" s="252"/>
      <c r="G1" s="251"/>
      <c r="H1" s="251"/>
    </row>
    <row r="2" spans="1:8" ht="14.1" customHeight="1">
      <c r="A2" s="253" t="s">
        <v>402</v>
      </c>
      <c r="B2" s="253" t="s">
        <v>253</v>
      </c>
      <c r="C2" s="253" t="s">
        <v>209</v>
      </c>
      <c r="D2" s="253" t="s">
        <v>413</v>
      </c>
      <c r="E2" s="253" t="s">
        <v>254</v>
      </c>
      <c r="F2" s="253" t="s">
        <v>414</v>
      </c>
      <c r="G2" s="253" t="s">
        <v>415</v>
      </c>
      <c r="H2" s="253" t="s">
        <v>417</v>
      </c>
    </row>
    <row r="3" spans="1:8" ht="14.1" customHeight="1">
      <c r="D3"/>
      <c r="E3"/>
      <c r="F3"/>
    </row>
    <row r="4" spans="1:8" ht="14.1" customHeight="1">
      <c r="D4"/>
      <c r="E4"/>
      <c r="F4"/>
    </row>
    <row r="5" spans="1:8" ht="14.1" customHeight="1">
      <c r="D5"/>
      <c r="E5"/>
      <c r="F5"/>
    </row>
    <row r="6" spans="1:8" ht="14.1" customHeight="1">
      <c r="D6"/>
      <c r="E6"/>
      <c r="F6"/>
    </row>
    <row r="7" spans="1:8" ht="14.1" customHeight="1">
      <c r="D7"/>
      <c r="E7"/>
      <c r="F7"/>
    </row>
    <row r="8" spans="1:8" ht="14.1" customHeight="1">
      <c r="D8"/>
      <c r="E8"/>
      <c r="F8"/>
    </row>
    <row r="9" spans="1:8" ht="14.1" customHeight="1">
      <c r="D9"/>
      <c r="E9"/>
      <c r="F9"/>
    </row>
    <row r="10" spans="1:8" ht="14.1" customHeight="1">
      <c r="D10"/>
      <c r="E10"/>
      <c r="F10"/>
    </row>
    <row r="11" spans="1:8" ht="14.1" customHeight="1">
      <c r="D11"/>
      <c r="E11"/>
      <c r="F11"/>
    </row>
    <row r="12" spans="1:8" ht="14.1" customHeight="1">
      <c r="D12"/>
      <c r="E12"/>
      <c r="F12"/>
    </row>
    <row r="13" spans="1:8" ht="14.1" customHeight="1">
      <c r="D13"/>
      <c r="E13"/>
      <c r="F13"/>
    </row>
    <row r="14" spans="1:8" ht="14.1" customHeight="1">
      <c r="D14"/>
      <c r="E14"/>
      <c r="F14"/>
    </row>
    <row r="15" spans="1:8" ht="14.1" customHeight="1">
      <c r="D15"/>
      <c r="E15"/>
      <c r="F15"/>
    </row>
    <row r="16" spans="1:8" ht="14.1" customHeight="1">
      <c r="D16"/>
      <c r="E16"/>
      <c r="F16"/>
    </row>
    <row r="17" customFormat="1" ht="14.1" customHeight="1"/>
    <row r="18" customFormat="1" ht="14.1" customHeight="1"/>
    <row r="19" customFormat="1" ht="14.1" customHeight="1"/>
    <row r="20" customFormat="1" ht="14.1" customHeight="1"/>
    <row r="21" customFormat="1" ht="14.1" customHeight="1"/>
    <row r="22" customFormat="1" ht="14.1" customHeight="1"/>
    <row r="23" customFormat="1" ht="14.1" customHeight="1"/>
    <row r="24" customFormat="1" ht="14.1" customHeight="1"/>
    <row r="25" customFormat="1" ht="14.1" customHeight="1"/>
    <row r="26" customFormat="1" ht="14.1" customHeight="1"/>
    <row r="27" customFormat="1" ht="14.1" customHeight="1"/>
    <row r="28" customFormat="1" ht="14.1" customHeight="1"/>
    <row r="29" customFormat="1" ht="14.1" customHeight="1"/>
    <row r="30" customFormat="1" ht="14.1" customHeight="1"/>
    <row r="31" customFormat="1" ht="14.1" customHeight="1"/>
    <row r="32" customFormat="1" ht="14.1" customHeight="1"/>
    <row r="33" spans="1:8" ht="14.1" customHeight="1">
      <c r="A33" s="173"/>
      <c r="B33" s="173"/>
      <c r="C33" s="173"/>
      <c r="D33" s="173"/>
      <c r="E33" s="173"/>
      <c r="F33" s="173"/>
      <c r="G33" s="173"/>
      <c r="H33" s="173"/>
    </row>
    <row r="34" spans="1:8" ht="14.1" customHeight="1">
      <c r="A34" s="173"/>
      <c r="B34" s="173"/>
      <c r="C34" s="211"/>
      <c r="D34" s="173"/>
      <c r="E34" s="173"/>
      <c r="F34" s="173"/>
      <c r="G34" s="173"/>
      <c r="H34" s="173"/>
    </row>
    <row r="35" spans="1:8" ht="14.1" customHeight="1">
      <c r="A35" s="173"/>
      <c r="B35" s="173"/>
      <c r="C35" s="173"/>
      <c r="D35" s="173"/>
      <c r="E35" s="173"/>
      <c r="F35" s="173"/>
      <c r="G35" s="173"/>
      <c r="H35" s="173"/>
    </row>
    <row r="36" spans="1:8" ht="14.1" customHeight="1">
      <c r="A36" s="173"/>
      <c r="B36" s="173"/>
      <c r="C36" s="173"/>
      <c r="D36" s="173"/>
      <c r="E36" s="173"/>
      <c r="F36" s="173"/>
      <c r="G36" s="173"/>
      <c r="H36" s="173"/>
    </row>
    <row r="37" spans="1:8" ht="14.1" customHeight="1">
      <c r="A37" s="173"/>
      <c r="B37" s="173"/>
      <c r="C37" s="173"/>
      <c r="D37" s="173"/>
      <c r="E37" s="173"/>
      <c r="F37" s="173"/>
      <c r="G37" s="173"/>
      <c r="H37" s="173"/>
    </row>
    <row r="38" spans="1:8" ht="14.1" customHeight="1">
      <c r="A38" s="173"/>
      <c r="B38" s="173"/>
      <c r="C38" s="173"/>
      <c r="D38" s="173"/>
      <c r="E38" s="173"/>
      <c r="F38" s="173"/>
      <c r="G38" s="173"/>
      <c r="H38" s="173"/>
    </row>
    <row r="39" spans="1:8" ht="14.1" customHeight="1">
      <c r="A39" s="173"/>
      <c r="B39" s="173"/>
      <c r="C39" s="173"/>
      <c r="D39" s="173"/>
      <c r="E39" s="173"/>
      <c r="F39" s="173"/>
      <c r="G39" s="173"/>
      <c r="H39" s="173"/>
    </row>
    <row r="40" spans="1:8" ht="14.1" customHeight="1">
      <c r="A40" s="173"/>
      <c r="B40" s="173"/>
      <c r="C40" s="173"/>
      <c r="D40" s="173"/>
      <c r="E40" s="173"/>
      <c r="F40" s="173"/>
      <c r="G40" s="173"/>
      <c r="H40" s="173"/>
    </row>
    <row r="41" spans="1:8" ht="14.1" customHeight="1">
      <c r="A41" s="173"/>
      <c r="B41" s="173"/>
      <c r="C41" s="173"/>
      <c r="D41" s="173"/>
      <c r="E41" s="173"/>
      <c r="F41" s="173"/>
      <c r="G41" s="173"/>
      <c r="H41" s="173"/>
    </row>
    <row r="42" spans="1:8" ht="14.1" customHeight="1">
      <c r="A42" s="173"/>
      <c r="B42" s="173"/>
      <c r="C42" s="173"/>
      <c r="D42" s="173"/>
      <c r="E42" s="173"/>
      <c r="F42" s="173"/>
      <c r="G42" s="173"/>
      <c r="H42" s="173"/>
    </row>
    <row r="43" spans="1:8" ht="14.1" customHeight="1">
      <c r="A43" s="173"/>
      <c r="B43" s="173"/>
      <c r="C43" s="173"/>
      <c r="D43" s="173"/>
      <c r="E43" s="173"/>
      <c r="F43" s="173"/>
      <c r="G43" s="173"/>
      <c r="H43" s="173"/>
    </row>
    <row r="44" spans="1:8" ht="14.1" customHeight="1">
      <c r="A44" s="173"/>
      <c r="B44" s="173"/>
      <c r="C44" s="173"/>
      <c r="D44" s="173"/>
      <c r="E44" s="173"/>
      <c r="F44" s="173"/>
      <c r="G44" s="173"/>
      <c r="H44" s="173"/>
    </row>
    <row r="45" spans="1:8" ht="14.1" customHeight="1">
      <c r="A45" s="173"/>
      <c r="B45" s="173"/>
      <c r="C45" s="173"/>
      <c r="D45" s="173"/>
      <c r="E45" s="173"/>
      <c r="F45" s="173"/>
      <c r="G45" s="173"/>
      <c r="H45" s="173"/>
    </row>
    <row r="46" spans="1:8" ht="14.1" customHeight="1">
      <c r="A46" s="173"/>
      <c r="B46" s="173"/>
      <c r="C46" s="173"/>
      <c r="D46" s="173"/>
      <c r="E46" s="173"/>
      <c r="F46" s="173"/>
      <c r="G46" s="173"/>
      <c r="H46" s="173"/>
    </row>
    <row r="47" spans="1:8" ht="14.1" customHeight="1">
      <c r="A47" s="173"/>
      <c r="B47" s="173"/>
      <c r="C47" s="173"/>
      <c r="D47" s="173"/>
      <c r="E47" s="173"/>
      <c r="F47" s="173"/>
      <c r="G47" s="173"/>
      <c r="H47" s="173"/>
    </row>
    <row r="48" spans="1:8" ht="14.1" customHeight="1">
      <c r="A48" s="173"/>
      <c r="B48" s="173"/>
      <c r="C48" s="173"/>
      <c r="D48" s="173"/>
      <c r="E48" s="173"/>
      <c r="F48" s="173"/>
      <c r="G48" s="173"/>
      <c r="H48" s="173"/>
    </row>
    <row r="49" spans="1:8" ht="14.1" customHeight="1">
      <c r="A49" s="173"/>
      <c r="B49" s="173"/>
      <c r="C49" s="173"/>
      <c r="D49" s="173"/>
      <c r="E49" s="173"/>
      <c r="F49" s="173"/>
      <c r="G49" s="173"/>
      <c r="H49" s="173"/>
    </row>
    <row r="50" spans="1:8" ht="14.1" customHeight="1">
      <c r="A50" s="173"/>
      <c r="B50" s="173"/>
      <c r="C50" s="173"/>
      <c r="D50" s="173"/>
      <c r="E50" s="173"/>
      <c r="F50" s="173"/>
      <c r="G50" s="173"/>
      <c r="H50" s="173"/>
    </row>
    <row r="51" spans="1:8" ht="14.1" customHeight="1">
      <c r="A51" s="173"/>
      <c r="B51" s="173"/>
      <c r="C51" s="173"/>
      <c r="D51" s="173"/>
      <c r="E51" s="173"/>
      <c r="F51" s="173"/>
      <c r="G51" s="173"/>
      <c r="H51" s="173"/>
    </row>
    <row r="52" spans="1:8" ht="14.1" customHeight="1">
      <c r="A52" s="173"/>
      <c r="B52" s="173"/>
      <c r="C52" s="173"/>
      <c r="D52" s="173"/>
      <c r="E52" s="173"/>
      <c r="F52" s="173"/>
      <c r="G52" s="173"/>
      <c r="H52" s="173"/>
    </row>
    <row r="53" spans="1:8" ht="14.1" customHeight="1">
      <c r="A53" s="173"/>
      <c r="B53" s="173"/>
      <c r="C53" s="173"/>
      <c r="D53" s="173"/>
      <c r="E53" s="173"/>
      <c r="F53" s="173"/>
      <c r="G53" s="173"/>
      <c r="H53" s="173"/>
    </row>
    <row r="54" spans="1:8" ht="14.1" customHeight="1">
      <c r="A54" s="173"/>
      <c r="B54" s="173"/>
      <c r="C54" s="173"/>
      <c r="D54" s="173"/>
      <c r="E54" s="173"/>
      <c r="F54" s="173"/>
      <c r="G54" s="173"/>
      <c r="H54" s="173"/>
    </row>
    <row r="55" spans="1:8" ht="14.1" customHeight="1">
      <c r="A55" s="173"/>
      <c r="B55" s="173"/>
      <c r="C55" s="173"/>
      <c r="D55" s="173"/>
      <c r="E55" s="173"/>
      <c r="F55" s="173"/>
      <c r="G55" s="173"/>
      <c r="H55" s="173"/>
    </row>
    <row r="56" spans="1:8" ht="14.1" customHeight="1">
      <c r="A56" s="173"/>
      <c r="B56" s="173"/>
      <c r="C56" s="173"/>
      <c r="D56" s="173"/>
      <c r="E56" s="173"/>
      <c r="F56" s="173"/>
      <c r="G56" s="173"/>
      <c r="H56" s="173"/>
    </row>
    <row r="57" spans="1:8" ht="14.1" customHeight="1">
      <c r="A57" s="173"/>
      <c r="B57" s="173"/>
      <c r="C57" s="173"/>
      <c r="D57" s="173"/>
      <c r="E57" s="173"/>
      <c r="F57" s="173"/>
      <c r="G57" s="173"/>
      <c r="H57" s="173"/>
    </row>
    <row r="58" spans="1:8" ht="14.1" customHeight="1">
      <c r="A58" s="173"/>
      <c r="B58" s="173"/>
      <c r="C58" s="173"/>
      <c r="D58" s="173"/>
      <c r="E58" s="173"/>
      <c r="F58" s="173"/>
      <c r="G58" s="173"/>
      <c r="H58" s="173"/>
    </row>
    <row r="59" spans="1:8" ht="14.1" customHeight="1">
      <c r="A59" s="173"/>
      <c r="B59" s="173"/>
      <c r="C59" s="173"/>
      <c r="D59" s="173"/>
      <c r="E59" s="173"/>
      <c r="F59" s="173"/>
      <c r="G59" s="173"/>
      <c r="H59" s="173"/>
    </row>
    <row r="60" spans="1:8" ht="14.1" customHeight="1">
      <c r="A60" s="173"/>
      <c r="B60" s="173"/>
      <c r="C60" s="173"/>
      <c r="D60" s="173"/>
      <c r="E60" s="173"/>
      <c r="F60" s="173"/>
      <c r="G60" s="173"/>
      <c r="H60" s="173"/>
    </row>
    <row r="61" spans="1:8" ht="14.1" customHeight="1">
      <c r="A61" s="173"/>
      <c r="B61" s="173"/>
      <c r="C61" s="173"/>
      <c r="D61" s="173"/>
      <c r="E61" s="173"/>
      <c r="F61" s="173"/>
      <c r="G61" s="173"/>
      <c r="H61" s="173"/>
    </row>
    <row r="62" spans="1:8" ht="14.1" customHeight="1">
      <c r="A62" s="173"/>
      <c r="B62" s="173"/>
      <c r="C62" s="173"/>
      <c r="D62" s="173"/>
      <c r="E62" s="173"/>
      <c r="F62" s="173"/>
      <c r="G62" s="173"/>
      <c r="H62" s="173"/>
    </row>
    <row r="63" spans="1:8" ht="14.1" customHeight="1">
      <c r="A63" s="173"/>
      <c r="B63" s="173"/>
      <c r="C63" s="173"/>
      <c r="D63" s="173"/>
      <c r="E63" s="173"/>
      <c r="F63" s="173"/>
      <c r="G63" s="173"/>
      <c r="H63" s="173"/>
    </row>
    <row r="64" spans="1:8" ht="14.1" customHeight="1">
      <c r="A64" s="173"/>
      <c r="B64" s="173"/>
      <c r="C64" s="173"/>
      <c r="D64" s="173"/>
      <c r="E64" s="173"/>
      <c r="F64" s="173"/>
      <c r="G64" s="173"/>
      <c r="H64" s="173"/>
    </row>
    <row r="65" spans="1:8" ht="14.1" customHeight="1">
      <c r="A65" s="173"/>
      <c r="B65" s="173"/>
      <c r="C65" s="173"/>
      <c r="D65" s="173"/>
      <c r="E65" s="173"/>
      <c r="F65" s="173"/>
      <c r="G65" s="173"/>
      <c r="H65" s="173"/>
    </row>
    <row r="66" spans="1:8" ht="14.1" customHeight="1">
      <c r="A66" s="173"/>
      <c r="B66" s="173"/>
      <c r="C66" s="173"/>
      <c r="D66" s="173"/>
      <c r="E66" s="173"/>
      <c r="F66" s="173"/>
      <c r="G66" s="173"/>
      <c r="H66" s="173"/>
    </row>
    <row r="67" spans="1:8" ht="14.1" customHeight="1">
      <c r="A67" s="173"/>
      <c r="B67" s="173"/>
      <c r="C67" s="173"/>
      <c r="D67" s="173"/>
      <c r="E67" s="173"/>
      <c r="F67" s="173"/>
      <c r="G67" s="173"/>
      <c r="H67" s="173"/>
    </row>
    <row r="68" spans="1:8" ht="14.1" customHeight="1">
      <c r="A68" s="173"/>
      <c r="B68" s="173"/>
      <c r="C68" s="209"/>
      <c r="D68" s="173"/>
      <c r="E68" s="173"/>
      <c r="F68" s="173"/>
      <c r="G68" s="173"/>
      <c r="H68" s="173"/>
    </row>
    <row r="69" spans="1:8" ht="14.1" customHeight="1">
      <c r="A69" s="173"/>
      <c r="B69" s="173"/>
      <c r="C69" s="173"/>
      <c r="D69" s="173"/>
      <c r="E69" s="173"/>
      <c r="F69" s="173"/>
      <c r="G69" s="173"/>
      <c r="H69" s="173"/>
    </row>
    <row r="70" spans="1:8" ht="14.1" customHeight="1">
      <c r="A70" s="173"/>
      <c r="B70" s="173"/>
      <c r="C70" s="173"/>
      <c r="D70" s="173"/>
      <c r="E70" s="173"/>
      <c r="F70" s="173"/>
      <c r="G70" s="173"/>
      <c r="H70" s="173"/>
    </row>
    <row r="71" spans="1:8" ht="14.1" customHeight="1">
      <c r="A71" s="173"/>
      <c r="B71" s="173"/>
      <c r="C71" s="173"/>
      <c r="D71" s="173"/>
      <c r="E71" s="173"/>
      <c r="F71" s="173"/>
      <c r="G71" s="173"/>
      <c r="H71" s="173"/>
    </row>
    <row r="72" spans="1:8" ht="14.1" customHeight="1">
      <c r="A72" s="173"/>
      <c r="B72" s="173"/>
      <c r="C72" s="173"/>
      <c r="D72" s="173"/>
      <c r="E72" s="173"/>
      <c r="F72" s="173"/>
      <c r="G72" s="173"/>
      <c r="H72" s="173"/>
    </row>
    <row r="73" spans="1:8" ht="14.1" customHeight="1">
      <c r="A73" s="173"/>
      <c r="B73" s="173"/>
      <c r="C73" s="173"/>
      <c r="D73" s="173"/>
      <c r="E73" s="173"/>
      <c r="F73" s="173"/>
      <c r="G73" s="173"/>
      <c r="H73" s="173"/>
    </row>
    <row r="74" spans="1:8" ht="14.1" customHeight="1">
      <c r="A74" s="173"/>
      <c r="B74" s="173"/>
      <c r="C74" s="173"/>
      <c r="D74" s="173"/>
      <c r="E74" s="173"/>
      <c r="F74" s="173"/>
      <c r="G74" s="173"/>
      <c r="H74" s="173"/>
    </row>
    <row r="75" spans="1:8" ht="14.1" customHeight="1">
      <c r="A75" s="173"/>
      <c r="B75" s="173"/>
      <c r="C75" s="173"/>
      <c r="D75" s="173"/>
      <c r="E75" s="173"/>
      <c r="F75" s="173"/>
      <c r="G75" s="173"/>
      <c r="H75" s="173"/>
    </row>
    <row r="76" spans="1:8" ht="14.1" customHeight="1">
      <c r="A76" s="173"/>
      <c r="B76" s="173"/>
      <c r="C76" s="173"/>
      <c r="D76" s="173"/>
      <c r="E76" s="173"/>
      <c r="F76" s="173"/>
      <c r="G76" s="173"/>
      <c r="H76" s="173"/>
    </row>
    <row r="77" spans="1:8" ht="14.1" customHeight="1">
      <c r="A77" s="173"/>
      <c r="B77" s="173"/>
      <c r="C77" s="173"/>
      <c r="D77" s="173"/>
      <c r="E77" s="173"/>
      <c r="F77" s="173"/>
      <c r="G77" s="173"/>
      <c r="H77" s="173"/>
    </row>
    <row r="78" spans="1:8" ht="14.1" customHeight="1">
      <c r="A78" s="173"/>
      <c r="B78" s="173"/>
      <c r="C78" s="173"/>
      <c r="D78" s="173"/>
      <c r="E78" s="173"/>
      <c r="F78" s="173"/>
      <c r="G78" s="173"/>
      <c r="H78" s="173"/>
    </row>
    <row r="79" spans="1:8" ht="14.1" customHeight="1">
      <c r="A79" s="173"/>
      <c r="B79" s="173"/>
      <c r="C79" s="173"/>
      <c r="D79" s="173"/>
      <c r="E79" s="173"/>
      <c r="F79" s="173"/>
      <c r="G79" s="173"/>
      <c r="H79" s="173"/>
    </row>
    <row r="80" spans="1:8" ht="14.1" customHeight="1">
      <c r="A80" s="173"/>
      <c r="B80" s="173"/>
      <c r="C80" s="173"/>
      <c r="D80" s="173"/>
      <c r="E80" s="173"/>
      <c r="F80" s="173"/>
      <c r="G80" s="173"/>
      <c r="H80" s="173"/>
    </row>
    <row r="81" spans="1:8" ht="14.1" customHeight="1">
      <c r="A81" s="173"/>
      <c r="B81" s="173"/>
      <c r="C81" s="173"/>
      <c r="D81" s="173"/>
      <c r="E81" s="173"/>
      <c r="F81" s="173"/>
      <c r="G81" s="173"/>
      <c r="H81" s="173"/>
    </row>
    <row r="82" spans="1:8" ht="14.1" customHeight="1">
      <c r="A82" s="173"/>
      <c r="B82" s="173"/>
      <c r="C82" s="173"/>
      <c r="D82" s="173"/>
      <c r="E82" s="173"/>
      <c r="F82" s="173"/>
      <c r="G82" s="173"/>
      <c r="H82" s="173"/>
    </row>
    <row r="83" spans="1:8" ht="14.1" customHeight="1">
      <c r="A83" s="173"/>
      <c r="B83" s="173"/>
      <c r="C83" s="173"/>
      <c r="D83" s="173"/>
      <c r="E83" s="173"/>
      <c r="F83" s="173"/>
      <c r="G83" s="173"/>
      <c r="H83" s="173"/>
    </row>
    <row r="84" spans="1:8" ht="14.1" customHeight="1">
      <c r="A84" s="173"/>
      <c r="B84" s="173"/>
      <c r="C84" s="173"/>
      <c r="D84" s="173"/>
      <c r="E84" s="173"/>
      <c r="F84" s="173"/>
      <c r="G84" s="173"/>
      <c r="H84" s="173"/>
    </row>
    <row r="85" spans="1:8" ht="14.1" customHeight="1">
      <c r="A85" s="173"/>
      <c r="B85" s="173"/>
      <c r="C85" s="173"/>
      <c r="D85" s="173"/>
      <c r="E85" s="173"/>
      <c r="F85" s="173"/>
      <c r="G85" s="173"/>
      <c r="H85" s="173"/>
    </row>
    <row r="86" spans="1:8" ht="14.1" customHeight="1">
      <c r="A86" s="173"/>
      <c r="B86" s="173"/>
      <c r="C86" s="173"/>
      <c r="D86" s="173"/>
      <c r="E86" s="173"/>
      <c r="F86" s="173"/>
      <c r="G86" s="173"/>
      <c r="H86" s="173"/>
    </row>
    <row r="87" spans="1:8" ht="14.1" customHeight="1">
      <c r="A87" s="173"/>
      <c r="B87" s="173"/>
      <c r="C87" s="173"/>
      <c r="D87" s="173"/>
      <c r="E87" s="173"/>
      <c r="F87" s="173"/>
      <c r="G87" s="173"/>
      <c r="H87" s="173"/>
    </row>
    <row r="88" spans="1:8" ht="14.1" customHeight="1">
      <c r="A88" s="173"/>
      <c r="B88" s="173"/>
      <c r="C88" s="173"/>
      <c r="D88" s="173"/>
      <c r="E88" s="173"/>
      <c r="F88" s="173"/>
      <c r="G88" s="173"/>
      <c r="H88" s="173"/>
    </row>
    <row r="89" spans="1:8" ht="14.1" customHeight="1">
      <c r="A89" s="173"/>
      <c r="B89" s="173"/>
      <c r="C89" s="173"/>
      <c r="D89" s="173"/>
      <c r="E89" s="173"/>
      <c r="F89" s="173"/>
      <c r="G89" s="173"/>
      <c r="H89" s="173"/>
    </row>
    <row r="90" spans="1:8" ht="14.1" customHeight="1">
      <c r="A90" s="173"/>
      <c r="B90" s="173"/>
      <c r="C90" s="173"/>
      <c r="D90" s="173"/>
      <c r="E90" s="173"/>
      <c r="F90" s="173"/>
      <c r="G90" s="173"/>
      <c r="H90" s="173"/>
    </row>
    <row r="91" spans="1:8" ht="14.1" customHeight="1">
      <c r="A91" s="173"/>
      <c r="B91" s="173"/>
      <c r="C91" s="173"/>
      <c r="D91" s="173"/>
      <c r="E91" s="173"/>
      <c r="F91" s="173"/>
      <c r="G91" s="173"/>
      <c r="H91" s="173"/>
    </row>
    <row r="92" spans="1:8" ht="14.1" customHeight="1">
      <c r="A92" s="173"/>
      <c r="B92" s="173"/>
      <c r="C92" s="211"/>
      <c r="D92" s="173"/>
      <c r="E92" s="173"/>
      <c r="F92" s="173"/>
      <c r="G92" s="173"/>
      <c r="H92" s="173"/>
    </row>
    <row r="93" spans="1:8" ht="14.1" customHeight="1">
      <c r="A93" s="173"/>
      <c r="B93" s="173"/>
      <c r="C93" s="173"/>
      <c r="D93" s="173"/>
      <c r="E93" s="173"/>
      <c r="F93" s="173"/>
      <c r="G93" s="173"/>
      <c r="H93" s="173"/>
    </row>
    <row r="94" spans="1:8" ht="14.1" customHeight="1">
      <c r="C94" s="179"/>
      <c r="D94"/>
      <c r="E94"/>
      <c r="F94"/>
    </row>
    <row r="95" spans="1:8" ht="14.1" customHeight="1">
      <c r="D95"/>
      <c r="E95"/>
      <c r="F95"/>
    </row>
    <row r="96" spans="1:8" ht="14.1" customHeight="1">
      <c r="D96"/>
      <c r="E96"/>
      <c r="F96"/>
    </row>
    <row r="97" customFormat="1" ht="14.1" customHeight="1"/>
    <row r="98" customFormat="1" ht="14.1" customHeight="1"/>
    <row r="99" customFormat="1" ht="14.1" customHeight="1"/>
    <row r="100" customFormat="1" ht="14.1" customHeight="1"/>
    <row r="101" customFormat="1" ht="14.1" customHeight="1"/>
    <row r="102" customFormat="1" ht="14.1" customHeight="1"/>
    <row r="103" customFormat="1" ht="14.1" customHeight="1"/>
    <row r="104" customFormat="1" ht="14.1" customHeight="1"/>
    <row r="105" customFormat="1" ht="14.1" customHeight="1"/>
    <row r="106" customFormat="1" ht="14.1" customHeight="1"/>
    <row r="107" customFormat="1" ht="14.1" customHeight="1"/>
    <row r="108" customFormat="1" ht="14.1" customHeight="1"/>
    <row r="109" customFormat="1" ht="14.1" customHeight="1"/>
    <row r="110" customFormat="1" ht="14.1" customHeight="1"/>
    <row r="111" customFormat="1" ht="14.1" customHeight="1"/>
    <row r="112" customFormat="1" ht="14.1" customHeight="1"/>
    <row r="113" customFormat="1" ht="14.1" customHeight="1"/>
    <row r="114" customFormat="1" ht="14.1" customHeight="1"/>
    <row r="115" customFormat="1" ht="14.1" customHeight="1"/>
    <row r="116" customFormat="1" ht="14.1" customHeight="1"/>
    <row r="117" customFormat="1" ht="14.1" customHeight="1"/>
    <row r="118" customFormat="1" ht="14.1" customHeight="1"/>
    <row r="119" customFormat="1" ht="14.1" customHeight="1"/>
    <row r="120" customFormat="1" ht="14.1" customHeight="1"/>
    <row r="121" customFormat="1" ht="14.1" customHeight="1"/>
    <row r="122" customFormat="1" ht="14.1" customHeight="1"/>
    <row r="123" customFormat="1" ht="14.1" customHeight="1"/>
    <row r="124" customFormat="1" ht="14.1" customHeight="1"/>
    <row r="125" customFormat="1" ht="14.1" customHeight="1"/>
    <row r="126" customFormat="1" ht="14.1" customHeight="1"/>
    <row r="127" customFormat="1" ht="14.1" customHeight="1"/>
    <row r="128" customFormat="1" ht="14.1" customHeight="1"/>
    <row r="129" customFormat="1" ht="14.1" customHeight="1"/>
    <row r="130" customFormat="1" ht="14.1" customHeight="1"/>
    <row r="131" customFormat="1" ht="14.1" customHeight="1"/>
    <row r="132" customFormat="1" ht="14.1" customHeight="1"/>
    <row r="133" customFormat="1" ht="14.1" customHeight="1"/>
    <row r="134" customFormat="1" ht="14.1" customHeight="1"/>
    <row r="135" customFormat="1" ht="14.1" customHeight="1"/>
    <row r="136" customFormat="1" ht="14.1" customHeight="1"/>
    <row r="137" customFormat="1" ht="14.1" customHeight="1"/>
    <row r="138" customFormat="1" ht="14.1" customHeight="1"/>
    <row r="139" customFormat="1" ht="14.1" customHeight="1"/>
    <row r="140" customFormat="1" ht="14.1" customHeight="1"/>
    <row r="141" customFormat="1" ht="14.1" customHeight="1"/>
    <row r="142" customFormat="1" ht="14.1" customHeight="1"/>
    <row r="143" customFormat="1" ht="14.1" customHeight="1"/>
    <row r="144" customFormat="1" ht="14.1" customHeight="1"/>
    <row r="145" customFormat="1" ht="14.1" customHeight="1"/>
    <row r="146" customFormat="1" ht="14.1" customHeight="1"/>
    <row r="147" customFormat="1" ht="14.1" customHeight="1"/>
    <row r="148" customFormat="1" ht="14.1" customHeight="1"/>
    <row r="149" customFormat="1" ht="14.1" customHeight="1"/>
    <row r="150" customFormat="1" ht="14.1" customHeight="1"/>
    <row r="151" customFormat="1" ht="14.1" customHeight="1"/>
    <row r="152" customFormat="1" ht="14.1" customHeight="1"/>
    <row r="153" customFormat="1" ht="14.1" customHeight="1"/>
    <row r="154" customFormat="1" ht="14.1" customHeight="1"/>
    <row r="155" customFormat="1" ht="14.1" customHeight="1"/>
    <row r="156" customFormat="1" ht="14.1" customHeight="1"/>
    <row r="157" customFormat="1" ht="14.1" customHeight="1"/>
    <row r="158" customFormat="1" ht="14.1" customHeight="1"/>
    <row r="159" customFormat="1" ht="14.1" customHeight="1"/>
    <row r="160" customFormat="1" ht="14.1" customHeight="1"/>
    <row r="161" customFormat="1" ht="14.1" customHeight="1"/>
    <row r="162" customFormat="1" ht="14.1" customHeight="1"/>
    <row r="163" customFormat="1" ht="14.1" customHeight="1"/>
    <row r="164" customFormat="1" ht="14.1" customHeight="1"/>
    <row r="165" customFormat="1" ht="14.1" customHeight="1"/>
    <row r="166" customFormat="1" ht="14.1" customHeight="1"/>
    <row r="167" customFormat="1" ht="14.1" customHeight="1"/>
    <row r="168" customFormat="1" ht="14.1" customHeight="1"/>
    <row r="169" customFormat="1" ht="14.1" customHeight="1"/>
    <row r="170" customFormat="1" ht="14.1" customHeight="1"/>
    <row r="171" customFormat="1" ht="14.1" customHeight="1"/>
    <row r="172" customFormat="1" ht="14.1" customHeight="1"/>
    <row r="173" customFormat="1" ht="14.1" customHeight="1"/>
    <row r="174" customFormat="1" ht="14.1" customHeight="1"/>
    <row r="175" customFormat="1" ht="14.1" customHeight="1"/>
    <row r="176" customFormat="1" ht="14.1" customHeight="1"/>
    <row r="177" customFormat="1" ht="14.1" customHeight="1"/>
    <row r="178" customFormat="1" ht="14.1" customHeight="1"/>
    <row r="179" customFormat="1" ht="14.1" customHeight="1"/>
    <row r="180" customFormat="1" ht="14.1" customHeight="1"/>
    <row r="181" customFormat="1" ht="14.1" customHeight="1"/>
    <row r="182" customFormat="1" ht="14.1" customHeight="1"/>
    <row r="183" customFormat="1" ht="14.1" customHeight="1"/>
    <row r="184" customFormat="1" ht="14.1" customHeight="1"/>
    <row r="185" customFormat="1" ht="14.1" customHeight="1"/>
    <row r="186" customFormat="1" ht="14.1" customHeight="1"/>
    <row r="187" customFormat="1" ht="14.1" customHeight="1"/>
    <row r="188" customFormat="1" ht="14.1" customHeight="1"/>
    <row r="189" customFormat="1" ht="14.1" customHeight="1"/>
    <row r="190" customFormat="1" ht="14.1" customHeight="1"/>
    <row r="191" customFormat="1" ht="14.1" customHeight="1"/>
    <row r="192" customFormat="1" ht="14.1" customHeight="1"/>
    <row r="193" customFormat="1" ht="14.1" customHeight="1"/>
    <row r="194" customFormat="1" ht="14.1" customHeight="1"/>
    <row r="195" customFormat="1" ht="14.1" customHeight="1"/>
    <row r="196" customFormat="1" ht="14.1" customHeight="1"/>
    <row r="197" customFormat="1" ht="14.1" customHeight="1"/>
    <row r="198" customFormat="1" ht="14.1" customHeight="1"/>
    <row r="199" customFormat="1" ht="14.1" customHeight="1"/>
    <row r="200" customFormat="1" ht="14.1" customHeight="1"/>
    <row r="201" customFormat="1" ht="14.1" customHeight="1"/>
    <row r="202" customFormat="1" ht="14.1" customHeight="1"/>
    <row r="203" customFormat="1" ht="14.1" customHeight="1"/>
    <row r="204" customFormat="1" ht="14.1" customHeight="1"/>
    <row r="205" customFormat="1" ht="14.1" customHeight="1"/>
    <row r="206" customFormat="1" ht="14.1" customHeight="1"/>
    <row r="207" customFormat="1" ht="14.1" customHeight="1"/>
    <row r="208" customFormat="1" ht="14.1" customHeight="1"/>
    <row r="209" customFormat="1" ht="14.1" customHeight="1"/>
    <row r="210" customFormat="1" ht="14.1" customHeight="1"/>
    <row r="211" customFormat="1" ht="14.1" customHeight="1"/>
    <row r="212" customFormat="1" ht="14.1" customHeight="1"/>
    <row r="213" customFormat="1" ht="14.1" customHeight="1"/>
    <row r="214" customFormat="1" ht="14.1" customHeight="1"/>
    <row r="215" customFormat="1" ht="14.1" customHeight="1"/>
    <row r="216" customFormat="1" ht="14.1" customHeight="1"/>
    <row r="217" customFormat="1" ht="14.1" customHeight="1"/>
    <row r="218" customFormat="1" ht="14.1" customHeight="1"/>
    <row r="219" customFormat="1" ht="14.1" customHeight="1"/>
    <row r="220" customFormat="1" ht="14.1" customHeight="1"/>
    <row r="221" customFormat="1" ht="14.1" customHeight="1"/>
    <row r="222" customFormat="1" ht="14.1" customHeight="1"/>
    <row r="223" customFormat="1" ht="14.1" customHeight="1"/>
    <row r="224" customFormat="1" ht="14.1" customHeight="1"/>
    <row r="225" customFormat="1" ht="14.1" customHeight="1"/>
    <row r="226" customFormat="1" ht="14.1" customHeight="1"/>
    <row r="227" customFormat="1" ht="14.1" customHeight="1"/>
    <row r="228" customFormat="1" ht="14.1" customHeight="1"/>
    <row r="229" customFormat="1" ht="14.1" customHeight="1"/>
    <row r="230" customFormat="1" ht="14.1" customHeight="1"/>
    <row r="231" customFormat="1" ht="14.1" customHeight="1"/>
    <row r="232" customFormat="1" ht="14.1" customHeight="1"/>
    <row r="233" customFormat="1" ht="14.1" customHeight="1"/>
    <row r="234" customFormat="1" ht="14.1" customHeight="1"/>
    <row r="235" customFormat="1" ht="14.1" customHeight="1"/>
    <row r="236" customFormat="1" ht="14.1" customHeight="1"/>
    <row r="237" customFormat="1" ht="14.1" customHeight="1"/>
    <row r="238" customFormat="1" ht="14.1" customHeight="1"/>
    <row r="239" customFormat="1" ht="14.1" customHeight="1"/>
    <row r="240" customFormat="1" ht="14.1" customHeight="1"/>
    <row r="241" customFormat="1" ht="14.1" customHeight="1"/>
    <row r="242" customFormat="1" ht="14.1" customHeight="1"/>
    <row r="243" customFormat="1" ht="14.1" customHeight="1"/>
    <row r="244" customFormat="1" ht="14.1" customHeight="1"/>
    <row r="245" customFormat="1" ht="14.1" customHeight="1"/>
    <row r="246" customFormat="1" ht="14.1" customHeight="1"/>
    <row r="247" customFormat="1" ht="14.1" customHeight="1"/>
    <row r="248" customFormat="1" ht="14.1" customHeight="1"/>
    <row r="249" customFormat="1" ht="14.1" customHeight="1"/>
    <row r="250" customFormat="1" ht="14.1" customHeight="1"/>
    <row r="251" customFormat="1" ht="14.1" customHeight="1"/>
    <row r="252" customFormat="1" ht="14.1" customHeight="1"/>
    <row r="253" customFormat="1" ht="14.1" customHeight="1"/>
    <row r="254" customFormat="1" ht="14.1" customHeight="1"/>
    <row r="255" customFormat="1" ht="14.1" customHeight="1"/>
    <row r="256" customFormat="1" ht="14.1" customHeight="1"/>
    <row r="257" customFormat="1" ht="14.1" customHeight="1"/>
    <row r="258" customFormat="1" ht="14.1" customHeight="1"/>
    <row r="259" customFormat="1" ht="14.1" customHeight="1"/>
    <row r="260" customFormat="1" ht="14.1" customHeight="1"/>
    <row r="261" customFormat="1" ht="14.1" customHeight="1"/>
    <row r="262" customFormat="1" ht="14.1" customHeight="1"/>
    <row r="263" customFormat="1" ht="14.1" customHeight="1"/>
    <row r="264" customFormat="1" ht="14.1" customHeight="1"/>
    <row r="265" customFormat="1" ht="14.1" customHeight="1"/>
    <row r="266" customFormat="1" ht="14.1" customHeight="1"/>
    <row r="267" customFormat="1" ht="14.1" customHeight="1"/>
    <row r="268" customFormat="1" ht="14.1" customHeight="1"/>
    <row r="269" customFormat="1" ht="14.1" customHeight="1"/>
    <row r="270" customFormat="1" ht="14.1" customHeight="1"/>
    <row r="271" customFormat="1" ht="14.1" customHeight="1"/>
    <row r="272" customFormat="1" ht="14.1" customHeight="1"/>
    <row r="273" customFormat="1" ht="14.1" customHeight="1"/>
    <row r="274" customFormat="1" ht="14.1" customHeight="1"/>
    <row r="275" customFormat="1" ht="14.1" customHeight="1"/>
    <row r="276" customFormat="1" ht="14.1" customHeight="1"/>
    <row r="277" customFormat="1" ht="14.1" customHeight="1"/>
    <row r="278" customFormat="1" ht="14.1" customHeight="1"/>
    <row r="279" customFormat="1" ht="14.1" customHeight="1"/>
    <row r="280" customFormat="1" ht="14.1" customHeight="1"/>
    <row r="281" customFormat="1" ht="14.1" customHeight="1"/>
    <row r="282" customFormat="1" ht="14.1" customHeight="1"/>
    <row r="283" customFormat="1" ht="14.1" customHeight="1"/>
    <row r="284" customFormat="1" ht="14.1" customHeight="1"/>
    <row r="285" customFormat="1" ht="14.1" customHeight="1"/>
    <row r="286" customFormat="1" ht="14.1" customHeight="1"/>
    <row r="287" customFormat="1" ht="14.1" customHeight="1"/>
    <row r="288" customFormat="1" ht="14.1" customHeight="1"/>
    <row r="289" customFormat="1" ht="14.1" customHeight="1"/>
    <row r="290" customFormat="1" ht="14.1" customHeight="1"/>
    <row r="291" customFormat="1" ht="14.1" customHeight="1"/>
    <row r="292" customFormat="1" ht="14.1" customHeight="1"/>
    <row r="293" customFormat="1" ht="14.1" customHeight="1"/>
    <row r="294" customFormat="1" ht="14.1" customHeight="1"/>
    <row r="295" customFormat="1" ht="14.1" customHeight="1"/>
    <row r="296" customFormat="1" ht="14.1" customHeight="1"/>
    <row r="297" customFormat="1" ht="14.1" customHeight="1"/>
    <row r="298" customFormat="1" ht="14.1" customHeight="1"/>
    <row r="299" customFormat="1" ht="14.1" customHeight="1"/>
    <row r="300" customFormat="1" ht="14.1" customHeight="1"/>
    <row r="301" customFormat="1" ht="14.1" customHeight="1"/>
    <row r="302" customFormat="1" ht="14.1" customHeight="1"/>
    <row r="303" customFormat="1" ht="14.1" customHeight="1"/>
    <row r="304" customFormat="1" ht="14.1" customHeight="1"/>
    <row r="305" customFormat="1" ht="14.1" customHeight="1"/>
    <row r="306" customFormat="1" ht="14.1" customHeight="1"/>
    <row r="307" customFormat="1" ht="14.1" customHeight="1"/>
    <row r="308" customFormat="1" ht="14.1" customHeight="1"/>
    <row r="309" customFormat="1" ht="14.1" customHeight="1"/>
    <row r="310" customFormat="1" ht="14.1" customHeight="1"/>
    <row r="311" customFormat="1" ht="14.1" customHeight="1"/>
    <row r="312" customFormat="1" ht="14.1" customHeight="1"/>
    <row r="313" customFormat="1" ht="14.1" customHeight="1"/>
    <row r="314" customFormat="1" ht="14.1" customHeight="1"/>
    <row r="315" customFormat="1" ht="14.1" customHeight="1"/>
    <row r="316" customFormat="1" ht="14.1" customHeight="1"/>
    <row r="317" customFormat="1" ht="14.1" customHeight="1"/>
    <row r="318" customFormat="1" ht="14.1" customHeight="1"/>
    <row r="319" customFormat="1" ht="14.1" customHeight="1"/>
    <row r="320" customFormat="1" ht="14.1" customHeight="1"/>
    <row r="321" customFormat="1" ht="14.1" customHeight="1"/>
    <row r="322" customFormat="1" ht="14.1" customHeight="1"/>
    <row r="323" customFormat="1" ht="14.1" customHeight="1"/>
    <row r="324" customFormat="1" ht="14.1" customHeight="1"/>
    <row r="325" customFormat="1" ht="14.1" customHeight="1"/>
    <row r="326" customFormat="1" ht="14.1" customHeight="1"/>
    <row r="327" customFormat="1" ht="14.1" customHeight="1"/>
    <row r="328" customFormat="1" ht="14.1" customHeight="1"/>
    <row r="329" customFormat="1" ht="14.1" customHeight="1"/>
    <row r="330" customFormat="1" ht="14.1" customHeight="1"/>
    <row r="331" customFormat="1" ht="14.1" customHeight="1"/>
    <row r="332" customFormat="1" ht="14.1" customHeight="1"/>
    <row r="333" customFormat="1" ht="14.1" customHeight="1"/>
    <row r="334" customFormat="1" ht="14.1" customHeight="1"/>
    <row r="335" customFormat="1" ht="14.1" customHeight="1"/>
    <row r="336" customFormat="1" ht="14.1" customHeight="1"/>
    <row r="337" customFormat="1" ht="14.1" customHeight="1"/>
    <row r="338" customFormat="1" ht="14.1" customHeight="1"/>
    <row r="339" customFormat="1" ht="14.1" customHeight="1"/>
    <row r="340" customFormat="1" ht="14.1" customHeight="1"/>
    <row r="341" customFormat="1" ht="14.1" customHeight="1"/>
    <row r="342" customFormat="1" ht="14.1" customHeight="1"/>
    <row r="343" customFormat="1" ht="14.1" customHeight="1"/>
    <row r="344" customFormat="1" ht="14.1" customHeight="1"/>
    <row r="345" customFormat="1" ht="14.1" customHeight="1"/>
    <row r="346" customFormat="1" ht="14.1" customHeight="1"/>
    <row r="347" customFormat="1" ht="14.1" customHeight="1"/>
    <row r="348" customFormat="1" ht="14.1" customHeight="1"/>
    <row r="349" customFormat="1" ht="14.1" customHeight="1"/>
    <row r="350" customFormat="1" ht="14.1" customHeight="1"/>
    <row r="351" customFormat="1" ht="14.1" customHeight="1"/>
    <row r="352" customFormat="1" ht="14.1" customHeight="1"/>
    <row r="353" customFormat="1" ht="14.1" customHeight="1"/>
    <row r="354" customFormat="1" ht="14.1" customHeight="1"/>
    <row r="355" customFormat="1" ht="14.1" customHeight="1"/>
    <row r="356" customFormat="1" ht="14.1" customHeight="1"/>
    <row r="357" customFormat="1" ht="14.1" customHeight="1"/>
    <row r="358" customFormat="1" ht="14.1" customHeight="1"/>
    <row r="359" customFormat="1" ht="14.1" customHeight="1"/>
    <row r="360" customFormat="1" ht="14.1" customHeight="1"/>
    <row r="361" customFormat="1" ht="14.1" customHeight="1"/>
    <row r="362" customFormat="1" ht="14.1" customHeight="1"/>
    <row r="363" customFormat="1" ht="14.1" customHeight="1"/>
    <row r="364" customFormat="1" ht="14.1" customHeight="1"/>
    <row r="365" customFormat="1" ht="14.1" customHeight="1"/>
    <row r="366" customFormat="1" ht="14.1" customHeight="1"/>
    <row r="367" customFormat="1" ht="14.1" customHeight="1"/>
    <row r="368" customFormat="1" ht="14.1" customHeight="1"/>
    <row r="369" customFormat="1" ht="14.1" customHeight="1"/>
    <row r="370" customFormat="1" ht="14.1" customHeight="1"/>
    <row r="371" customFormat="1" ht="14.1" customHeight="1"/>
    <row r="372" customFormat="1" ht="14.1" customHeight="1"/>
    <row r="373" customFormat="1" ht="14.1" customHeight="1"/>
    <row r="374" customFormat="1" ht="14.1" customHeight="1"/>
    <row r="375" customFormat="1" ht="14.1" customHeight="1"/>
    <row r="376" customFormat="1" ht="14.1" customHeight="1"/>
    <row r="377" customFormat="1" ht="14.1" customHeight="1"/>
    <row r="378" customFormat="1" ht="14.1" customHeight="1"/>
    <row r="379" customFormat="1" ht="14.1" customHeight="1"/>
    <row r="380" customFormat="1" ht="14.1" customHeight="1"/>
    <row r="381" customFormat="1" ht="14.1" customHeight="1"/>
    <row r="382" customFormat="1" ht="14.1" customHeight="1"/>
    <row r="383" customFormat="1" ht="14.1" customHeight="1"/>
    <row r="384" customFormat="1" ht="14.1" customHeight="1"/>
    <row r="385" customFormat="1" ht="14.1" customHeight="1"/>
    <row r="386" customFormat="1" ht="14.1" customHeight="1"/>
    <row r="387" customFormat="1" ht="14.1" customHeight="1"/>
    <row r="388" customFormat="1" ht="14.1" customHeight="1"/>
    <row r="389" customFormat="1" ht="14.1" customHeight="1"/>
    <row r="390" customFormat="1" ht="14.1" customHeight="1"/>
    <row r="391" customFormat="1" ht="14.1" customHeight="1"/>
    <row r="392" customFormat="1" ht="14.1" customHeight="1"/>
    <row r="393" customFormat="1" ht="14.1" customHeight="1"/>
    <row r="394" customFormat="1" ht="14.1" customHeight="1"/>
    <row r="395" customFormat="1" ht="14.1" customHeight="1"/>
    <row r="396" customFormat="1" ht="14.1" customHeight="1"/>
    <row r="397" customFormat="1" ht="14.1" customHeight="1"/>
    <row r="398" customFormat="1" ht="14.1" customHeight="1"/>
    <row r="399" customFormat="1" ht="14.1" customHeight="1"/>
    <row r="400" customFormat="1" ht="14.1" customHeight="1"/>
    <row r="401" customFormat="1" ht="14.1" customHeight="1"/>
    <row r="402" customFormat="1" ht="14.1" customHeight="1"/>
    <row r="403" customFormat="1" ht="14.1" customHeight="1"/>
    <row r="404" customFormat="1" ht="14.1" customHeight="1"/>
    <row r="405" customFormat="1" ht="14.1" customHeight="1"/>
    <row r="406" customFormat="1" ht="14.1" customHeight="1"/>
    <row r="407" customFormat="1" ht="14.1" customHeight="1"/>
    <row r="408" customFormat="1" ht="14.1" customHeight="1"/>
    <row r="409" customFormat="1" ht="14.1" customHeight="1"/>
    <row r="410" customFormat="1" ht="14.1" customHeight="1"/>
    <row r="411" customFormat="1" ht="14.1" customHeight="1"/>
    <row r="412" customFormat="1" ht="14.1" customHeight="1"/>
    <row r="413" customFormat="1" ht="14.1" customHeight="1"/>
    <row r="414" customFormat="1" ht="14.1" customHeight="1"/>
    <row r="415" customFormat="1" ht="14.1" customHeight="1"/>
    <row r="416" customFormat="1" ht="14.1" customHeight="1"/>
    <row r="417" customFormat="1" ht="14.1" customHeight="1"/>
    <row r="418" customFormat="1" ht="14.1" customHeight="1"/>
    <row r="419" customFormat="1" ht="14.1" customHeight="1"/>
    <row r="420" customFormat="1" ht="14.1" customHeight="1"/>
    <row r="421" customFormat="1" ht="14.1" customHeight="1"/>
    <row r="422" customFormat="1" ht="14.1" customHeight="1"/>
    <row r="423" customFormat="1" ht="14.1" customHeight="1"/>
    <row r="424" customFormat="1" ht="14.1" customHeight="1"/>
    <row r="425" customFormat="1" ht="14.1" customHeight="1"/>
    <row r="426" customFormat="1" ht="14.1" customHeight="1"/>
    <row r="427" customFormat="1" ht="14.1" customHeight="1"/>
    <row r="428" customFormat="1" ht="14.1" customHeight="1"/>
    <row r="429" customFormat="1" ht="14.1" customHeight="1"/>
    <row r="430" customFormat="1" ht="14.1" customHeight="1"/>
    <row r="431" customFormat="1" ht="14.1" customHeight="1"/>
    <row r="432" customFormat="1" ht="14.1" customHeight="1"/>
    <row r="433" customFormat="1" ht="14.1" customHeight="1"/>
    <row r="434" customFormat="1" ht="14.1" customHeight="1"/>
    <row r="435" customFormat="1" ht="14.1" customHeight="1"/>
    <row r="436" customFormat="1" ht="14.1" customHeight="1"/>
    <row r="437" customFormat="1" ht="14.1" customHeight="1"/>
    <row r="438" customFormat="1" ht="14.1" customHeight="1"/>
    <row r="439" customFormat="1" ht="14.1" customHeight="1"/>
    <row r="440" customFormat="1" ht="14.1" customHeight="1"/>
    <row r="441" customFormat="1" ht="14.1" customHeight="1"/>
    <row r="442" customFormat="1" ht="14.1" customHeight="1"/>
    <row r="443" customFormat="1" ht="14.1" customHeight="1"/>
    <row r="444" customFormat="1" ht="14.1" customHeight="1"/>
    <row r="445" customFormat="1" ht="14.1" customHeight="1"/>
    <row r="446" customFormat="1" ht="14.1" customHeight="1"/>
    <row r="447" customFormat="1" ht="14.1" customHeight="1"/>
    <row r="448" customFormat="1" ht="14.1" customHeight="1"/>
    <row r="449" customFormat="1" ht="14.1" customHeight="1"/>
    <row r="450" customFormat="1" ht="14.1" customHeight="1"/>
    <row r="451" customFormat="1" ht="14.1" customHeight="1"/>
    <row r="452" customFormat="1" ht="14.1" customHeight="1"/>
    <row r="453" customFormat="1" ht="14.1" customHeight="1"/>
    <row r="454" customFormat="1" ht="14.1" customHeight="1"/>
    <row r="455" customFormat="1" ht="14.1" customHeight="1"/>
    <row r="456" customFormat="1" ht="14.1" customHeight="1"/>
    <row r="457" customFormat="1" ht="14.1" customHeight="1"/>
    <row r="458" customFormat="1" ht="14.1" customHeight="1"/>
    <row r="459" customFormat="1" ht="14.1" customHeight="1"/>
    <row r="460" customFormat="1" ht="14.1" customHeight="1"/>
    <row r="461" customFormat="1" ht="14.1" customHeight="1"/>
    <row r="462" customFormat="1" ht="14.1" customHeight="1"/>
    <row r="463" customFormat="1" ht="14.1" customHeight="1"/>
    <row r="464" customFormat="1" ht="14.1" customHeight="1"/>
    <row r="465" customFormat="1" ht="14.1" customHeight="1"/>
    <row r="466" customFormat="1" ht="14.1" customHeight="1"/>
    <row r="467" customFormat="1" ht="14.1" customHeight="1"/>
    <row r="468" customFormat="1" ht="14.1" customHeight="1"/>
    <row r="469" customFormat="1" ht="14.1" customHeight="1"/>
    <row r="470" customFormat="1" ht="14.1" customHeight="1"/>
    <row r="471" customFormat="1" ht="14.1" customHeight="1"/>
    <row r="472" customFormat="1" ht="14.1" customHeight="1"/>
    <row r="473" customFormat="1" ht="14.1" customHeight="1"/>
    <row r="474" customFormat="1" ht="14.1" customHeight="1"/>
    <row r="475" customFormat="1" ht="14.1" customHeight="1"/>
    <row r="476" customFormat="1" ht="14.1" customHeight="1"/>
    <row r="477" customFormat="1" ht="14.1" customHeight="1"/>
    <row r="478" customFormat="1" ht="14.1" customHeight="1"/>
    <row r="479" customFormat="1" ht="14.1" customHeight="1"/>
    <row r="480" customFormat="1" ht="14.1" customHeight="1"/>
    <row r="481" customFormat="1" ht="14.1" customHeight="1"/>
    <row r="482" customFormat="1" ht="14.1" customHeight="1"/>
    <row r="483" customFormat="1" ht="14.1" customHeight="1"/>
    <row r="484" customFormat="1" ht="14.1" customHeight="1"/>
    <row r="485" customFormat="1" ht="14.1" customHeight="1"/>
    <row r="486" customFormat="1" ht="14.1" customHeight="1"/>
    <row r="487" customFormat="1" ht="14.1" customHeight="1"/>
    <row r="488" customFormat="1" ht="14.1" customHeight="1"/>
    <row r="489" customFormat="1" ht="14.1" customHeight="1"/>
    <row r="490" customFormat="1" ht="14.1" customHeight="1"/>
    <row r="491" customFormat="1" ht="14.1" customHeight="1"/>
    <row r="492" customFormat="1" ht="14.1" customHeight="1"/>
    <row r="493" customFormat="1" ht="14.1" customHeight="1"/>
    <row r="494" customFormat="1" ht="14.1" customHeight="1"/>
    <row r="495" customFormat="1" ht="14.1" customHeight="1"/>
    <row r="496" customFormat="1" ht="14.1" customHeight="1"/>
    <row r="497" customFormat="1" ht="14.1" customHeight="1"/>
    <row r="498" customFormat="1" ht="14.1" customHeight="1"/>
    <row r="499" customFormat="1" ht="14.1" customHeight="1"/>
    <row r="500" customFormat="1" ht="14.1" customHeight="1"/>
    <row r="501" customFormat="1" ht="14.1" customHeight="1"/>
    <row r="502" customFormat="1" ht="14.1" customHeight="1"/>
    <row r="503" customFormat="1" ht="14.1" customHeight="1"/>
    <row r="504" customFormat="1" ht="14.1" customHeight="1"/>
    <row r="505" customFormat="1" ht="14.1" customHeight="1"/>
    <row r="506" customFormat="1" ht="14.1" customHeight="1"/>
    <row r="507" customFormat="1" ht="14.1" customHeight="1"/>
    <row r="508" customFormat="1" ht="14.1" customHeight="1"/>
    <row r="509" customFormat="1" ht="14.1" customHeight="1"/>
    <row r="510" customFormat="1" ht="14.1" customHeight="1"/>
    <row r="511" customFormat="1" ht="14.1" customHeight="1"/>
    <row r="512" customFormat="1" ht="14.1" customHeight="1"/>
    <row r="513" customFormat="1" ht="14.1" customHeight="1"/>
    <row r="514" customFormat="1" ht="14.1" customHeight="1"/>
    <row r="515" customFormat="1" ht="14.1" customHeight="1"/>
    <row r="516" customFormat="1" ht="14.1" customHeight="1"/>
    <row r="517" customFormat="1" ht="14.1" customHeight="1"/>
    <row r="518" customFormat="1" ht="14.1" customHeight="1"/>
    <row r="519" customFormat="1" ht="14.1" customHeight="1"/>
    <row r="520" customFormat="1" ht="14.1" customHeight="1"/>
    <row r="521" customFormat="1" ht="14.1" customHeight="1"/>
    <row r="522" customFormat="1" ht="14.1" customHeight="1"/>
    <row r="523" customFormat="1" ht="14.1" customHeight="1"/>
    <row r="524" customFormat="1" ht="14.1" customHeight="1"/>
    <row r="525" customFormat="1" ht="14.1" customHeight="1"/>
    <row r="526" customFormat="1" ht="14.1" customHeight="1"/>
    <row r="527" customFormat="1" ht="14.1" customHeight="1"/>
    <row r="528" customFormat="1" ht="14.1" customHeight="1"/>
    <row r="529" customFormat="1" ht="14.1" customHeight="1"/>
    <row r="530" customFormat="1" ht="14.1" customHeight="1"/>
    <row r="531" customFormat="1" ht="14.1" customHeight="1"/>
    <row r="532" customFormat="1" ht="14.1" customHeight="1"/>
    <row r="533" customFormat="1" ht="14.1" customHeight="1"/>
    <row r="534" customFormat="1" ht="14.1" customHeight="1"/>
    <row r="535" customFormat="1" ht="14.1" customHeight="1"/>
    <row r="536" customFormat="1" ht="14.1" customHeight="1"/>
    <row r="537" customFormat="1" ht="14.1" customHeight="1"/>
    <row r="538" customFormat="1" ht="14.1" customHeight="1"/>
    <row r="539" customFormat="1" ht="14.1" customHeight="1"/>
    <row r="540" customFormat="1" ht="14.1" customHeight="1"/>
    <row r="541" customFormat="1" ht="14.1" customHeight="1"/>
    <row r="542" customFormat="1" ht="14.1" customHeight="1"/>
    <row r="543" customFormat="1" ht="14.1" customHeight="1"/>
    <row r="544" customFormat="1" ht="14.1" customHeight="1"/>
    <row r="545" customFormat="1" ht="14.1" customHeight="1"/>
    <row r="546" customFormat="1" ht="14.1" customHeight="1"/>
    <row r="547" customFormat="1" ht="14.1" customHeight="1"/>
    <row r="548" customFormat="1" ht="14.1" customHeight="1"/>
    <row r="549" customFormat="1" ht="14.1" customHeight="1"/>
    <row r="550" customFormat="1" ht="14.1" customHeight="1"/>
    <row r="551" customFormat="1" ht="14.1" customHeight="1"/>
    <row r="552" customFormat="1" ht="14.1" customHeight="1"/>
    <row r="553" customFormat="1" ht="14.1" customHeight="1"/>
    <row r="554" customFormat="1" ht="14.1" customHeight="1"/>
    <row r="555" customFormat="1" ht="14.1" customHeight="1"/>
    <row r="556" customFormat="1" ht="14.1" customHeight="1"/>
    <row r="557" customFormat="1" ht="14.1" customHeight="1"/>
    <row r="558" customFormat="1" ht="14.1" customHeight="1"/>
    <row r="559" customFormat="1" ht="14.1" customHeight="1"/>
    <row r="560" customFormat="1" ht="14.1" customHeight="1"/>
    <row r="561" customFormat="1" ht="14.1" customHeight="1"/>
    <row r="562" customFormat="1" ht="14.1" customHeight="1"/>
    <row r="563" customFormat="1" ht="14.1" customHeight="1"/>
    <row r="564" customFormat="1" ht="14.1" customHeight="1"/>
    <row r="565" customFormat="1" ht="14.1" customHeight="1"/>
    <row r="566" customFormat="1" ht="14.1" customHeight="1"/>
    <row r="567" customFormat="1" ht="14.1" customHeight="1"/>
    <row r="568" customFormat="1" ht="14.1" customHeight="1"/>
    <row r="569" customFormat="1" ht="14.1" customHeight="1"/>
    <row r="570" customFormat="1" ht="14.1" customHeight="1"/>
    <row r="571" customFormat="1" ht="14.1" customHeight="1"/>
    <row r="572" customFormat="1" ht="14.1" customHeight="1"/>
    <row r="573" customFormat="1" ht="14.1" customHeight="1"/>
    <row r="574" customFormat="1" ht="14.1" customHeight="1"/>
    <row r="575" customFormat="1" ht="14.1" customHeight="1"/>
    <row r="576" customFormat="1" ht="14.1" customHeight="1"/>
    <row r="577" customFormat="1" ht="14.1" customHeight="1"/>
    <row r="578" customFormat="1" ht="14.1" customHeight="1"/>
    <row r="579" customFormat="1" ht="14.1" customHeight="1"/>
    <row r="580" customFormat="1" ht="14.1" customHeight="1"/>
    <row r="581" customFormat="1" ht="14.1" customHeight="1"/>
    <row r="582" customFormat="1" ht="14.1" customHeight="1"/>
    <row r="583" customFormat="1" ht="14.1" customHeight="1"/>
    <row r="584" customFormat="1" ht="14.1" customHeight="1"/>
    <row r="585" customFormat="1" ht="14.1" customHeight="1"/>
    <row r="586" customFormat="1" ht="14.1" customHeight="1"/>
    <row r="587" customFormat="1" ht="14.1" customHeight="1"/>
    <row r="588" customFormat="1" ht="14.1" customHeight="1"/>
    <row r="589" customFormat="1" ht="14.1" customHeight="1"/>
    <row r="590" customFormat="1" ht="14.1" customHeight="1"/>
    <row r="591" customFormat="1" ht="14.1" customHeight="1"/>
    <row r="592" customFormat="1" ht="14.1" customHeight="1"/>
    <row r="593" customFormat="1" ht="14.1" customHeight="1"/>
    <row r="594" customFormat="1" ht="14.1" customHeight="1"/>
    <row r="595" customFormat="1" ht="14.1" customHeight="1"/>
    <row r="596" customFormat="1" ht="14.1" customHeight="1"/>
    <row r="597" customFormat="1" ht="14.1" customHeight="1"/>
    <row r="598" customFormat="1" ht="14.1" customHeight="1"/>
    <row r="599" customFormat="1" ht="14.1" customHeight="1"/>
    <row r="600" customFormat="1" ht="14.1" customHeight="1"/>
    <row r="601" customFormat="1" ht="14.1" customHeight="1"/>
    <row r="602" customFormat="1" ht="14.1" customHeight="1"/>
    <row r="603" customFormat="1" ht="14.1" customHeight="1"/>
    <row r="604" customFormat="1" ht="14.1" customHeight="1"/>
    <row r="605" customFormat="1" ht="14.1" customHeight="1"/>
    <row r="606" customFormat="1" ht="14.1" customHeight="1"/>
    <row r="607" customFormat="1" ht="14.1" customHeight="1"/>
    <row r="608" customFormat="1" ht="14.1" customHeight="1"/>
    <row r="609" customFormat="1" ht="14.1" customHeight="1"/>
    <row r="610" customFormat="1" ht="14.1" customHeight="1"/>
    <row r="611" customFormat="1" ht="14.1" customHeight="1"/>
    <row r="612" customFormat="1" ht="14.1" customHeight="1"/>
    <row r="613" customFormat="1" ht="14.1" customHeight="1"/>
    <row r="614" customFormat="1" ht="14.1" customHeight="1"/>
    <row r="615" customFormat="1" ht="14.1" customHeight="1"/>
    <row r="616" customFormat="1" ht="14.1" customHeight="1"/>
    <row r="617" customFormat="1" ht="14.1" customHeight="1"/>
    <row r="618" customFormat="1" ht="14.1" customHeight="1"/>
    <row r="619" customFormat="1" ht="14.1" customHeight="1"/>
    <row r="620" customFormat="1" ht="14.1" customHeight="1"/>
    <row r="621" customFormat="1" ht="14.1" customHeight="1"/>
    <row r="622" customFormat="1" ht="14.1" customHeight="1"/>
    <row r="623" customFormat="1" ht="14.1" customHeight="1"/>
    <row r="624" customFormat="1" ht="14.1" customHeight="1"/>
    <row r="625" customFormat="1" ht="14.1" customHeight="1"/>
    <row r="626" customFormat="1" ht="14.1" customHeight="1"/>
    <row r="627" customFormat="1" ht="14.1" customHeight="1"/>
    <row r="628" customFormat="1" ht="14.1" customHeight="1"/>
    <row r="629" customFormat="1" ht="14.1" customHeight="1"/>
    <row r="630" customFormat="1" ht="14.1" customHeight="1"/>
    <row r="631" customFormat="1" ht="14.1" customHeight="1"/>
    <row r="632" customFormat="1" ht="14.1" customHeight="1"/>
    <row r="633" customFormat="1" ht="14.1" customHeight="1"/>
    <row r="634" customFormat="1" ht="14.1" customHeight="1"/>
    <row r="635" customFormat="1" ht="14.1" customHeight="1"/>
    <row r="636" customFormat="1" ht="14.1" customHeight="1"/>
    <row r="637" customFormat="1" ht="14.1" customHeight="1"/>
    <row r="638" customFormat="1" ht="14.1" customHeight="1"/>
    <row r="639" customFormat="1" ht="14.1" customHeight="1"/>
    <row r="640" customFormat="1" ht="14.1" customHeight="1"/>
    <row r="641" customFormat="1" ht="14.1" customHeight="1"/>
    <row r="642" customFormat="1" ht="14.1" customHeight="1"/>
    <row r="643" customFormat="1" ht="14.1" customHeight="1"/>
    <row r="644" customFormat="1" ht="14.1" customHeight="1"/>
    <row r="645" customFormat="1" ht="14.1" customHeight="1"/>
    <row r="646" customFormat="1" ht="14.1" customHeight="1"/>
    <row r="647" customFormat="1" ht="14.1" customHeight="1"/>
    <row r="648" customFormat="1" ht="14.1" customHeight="1"/>
    <row r="649" customFormat="1" ht="14.1" customHeight="1"/>
    <row r="650" customFormat="1" ht="14.1" customHeight="1"/>
    <row r="651" customFormat="1" ht="14.1" customHeight="1"/>
    <row r="652" customFormat="1" ht="14.1" customHeight="1"/>
    <row r="653" customFormat="1" ht="14.1" customHeight="1"/>
    <row r="654" customFormat="1" ht="14.1" customHeight="1"/>
    <row r="655" customFormat="1" ht="14.1" customHeight="1"/>
    <row r="656" customFormat="1" ht="14.1" customHeight="1"/>
    <row r="657" customFormat="1" ht="14.1" customHeight="1"/>
    <row r="658" customFormat="1" ht="14.1" customHeight="1"/>
    <row r="659" customFormat="1" ht="14.1" customHeight="1"/>
    <row r="660" customFormat="1" ht="14.1" customHeight="1"/>
    <row r="661" customFormat="1" ht="14.1" customHeight="1"/>
    <row r="662" customFormat="1" ht="14.1" customHeight="1"/>
    <row r="663" customFormat="1" ht="14.1" customHeight="1"/>
    <row r="664" customFormat="1" ht="14.1" customHeight="1"/>
    <row r="665" customFormat="1" ht="14.1" customHeight="1"/>
    <row r="666" customFormat="1" ht="14.1" customHeight="1"/>
    <row r="667" customFormat="1" ht="14.1" customHeight="1"/>
    <row r="668" customFormat="1" ht="14.1" customHeight="1"/>
    <row r="669" customFormat="1" ht="14.1" customHeight="1"/>
    <row r="670" customFormat="1" ht="14.1" customHeight="1"/>
    <row r="671" customFormat="1" ht="14.1" customHeight="1"/>
    <row r="672" customFormat="1" ht="14.1" customHeight="1"/>
    <row r="673" customFormat="1" ht="14.1" customHeight="1"/>
    <row r="674" customFormat="1" ht="14.1" customHeight="1"/>
    <row r="675" customFormat="1" ht="14.1" customHeight="1"/>
    <row r="676" customFormat="1" ht="14.1" customHeight="1"/>
    <row r="677" customFormat="1" ht="14.1" customHeight="1"/>
    <row r="678" customFormat="1" ht="14.1" customHeight="1"/>
    <row r="679" customFormat="1" ht="14.1" customHeight="1"/>
    <row r="680" customFormat="1" ht="14.1" customHeight="1"/>
    <row r="681" customFormat="1" ht="14.1" customHeight="1"/>
    <row r="682" customFormat="1" ht="14.1" customHeight="1"/>
    <row r="683" customFormat="1" ht="14.1" customHeight="1"/>
    <row r="684" customFormat="1" ht="14.1" customHeight="1"/>
    <row r="685" customFormat="1" ht="14.1" customHeight="1"/>
    <row r="686" customFormat="1" ht="14.1" customHeight="1"/>
    <row r="687" customFormat="1" ht="14.1" customHeight="1"/>
    <row r="688" customFormat="1" ht="14.1" customHeight="1"/>
    <row r="689" customFormat="1" ht="14.1" customHeight="1"/>
    <row r="690" customFormat="1" ht="14.1" customHeight="1"/>
    <row r="691" customFormat="1" ht="14.1" customHeight="1"/>
    <row r="692" customFormat="1" ht="14.1" customHeight="1"/>
    <row r="693" customFormat="1" ht="14.1" customHeight="1"/>
    <row r="694" customFormat="1" ht="14.1" customHeight="1"/>
    <row r="695" customFormat="1" ht="14.1" customHeight="1"/>
    <row r="696" customFormat="1" ht="14.1" customHeight="1"/>
    <row r="697" customFormat="1" ht="14.1" customHeight="1"/>
    <row r="698" customFormat="1" ht="14.1" customHeight="1"/>
    <row r="699" customFormat="1" ht="14.1" customHeight="1"/>
    <row r="700" customFormat="1" ht="14.1" customHeight="1"/>
    <row r="701" customFormat="1" ht="14.1" customHeight="1"/>
    <row r="702" customFormat="1" ht="14.1" customHeight="1"/>
    <row r="703" customFormat="1" ht="14.1" customHeight="1"/>
    <row r="704" customFormat="1" ht="14.1" customHeight="1"/>
    <row r="705" customFormat="1" ht="14.1" customHeight="1"/>
    <row r="706" customFormat="1" ht="14.1" customHeight="1"/>
    <row r="707" customFormat="1" ht="14.1" customHeight="1"/>
    <row r="708" customFormat="1" ht="14.1" customHeight="1"/>
    <row r="709" customFormat="1" ht="14.1" customHeight="1"/>
    <row r="710" customFormat="1" ht="14.1" customHeight="1"/>
    <row r="711" customFormat="1" ht="14.1" customHeight="1"/>
    <row r="712" customFormat="1" ht="14.1" customHeight="1"/>
    <row r="713" customFormat="1" ht="14.1" customHeight="1"/>
    <row r="714" customFormat="1" ht="14.1" customHeight="1"/>
    <row r="715" customFormat="1" ht="14.1" customHeight="1"/>
    <row r="716" customFormat="1" ht="14.1" customHeight="1"/>
    <row r="717" customFormat="1" ht="14.1" customHeight="1"/>
    <row r="718" customFormat="1" ht="14.1" customHeight="1"/>
    <row r="719" customFormat="1" ht="14.1" customHeight="1"/>
    <row r="720" customFormat="1" ht="14.1" customHeight="1"/>
    <row r="721" customFormat="1" ht="14.1" customHeight="1"/>
    <row r="722" customFormat="1" ht="14.1" customHeight="1"/>
    <row r="723" customFormat="1" ht="14.1" customHeight="1"/>
    <row r="724" customFormat="1" ht="14.1" customHeight="1"/>
    <row r="725" customFormat="1" ht="14.1" customHeight="1"/>
    <row r="726" customFormat="1" ht="14.1" customHeight="1"/>
    <row r="727" customFormat="1" ht="14.1" customHeight="1"/>
    <row r="728" customFormat="1" ht="14.1" customHeight="1"/>
    <row r="729" customFormat="1" ht="14.1" customHeight="1"/>
    <row r="730" customFormat="1" ht="14.1" customHeight="1"/>
    <row r="731" customFormat="1" ht="14.1" customHeight="1"/>
    <row r="732" customFormat="1" ht="14.1" customHeight="1"/>
    <row r="733" customFormat="1" ht="14.1" customHeight="1"/>
    <row r="734" customFormat="1" ht="14.1" customHeight="1"/>
    <row r="735" customFormat="1" ht="14.1" customHeight="1"/>
    <row r="736" customFormat="1" ht="14.1" customHeight="1"/>
    <row r="737" customFormat="1" ht="14.1" customHeight="1"/>
    <row r="738" customFormat="1" ht="14.1" customHeight="1"/>
    <row r="739" customFormat="1" ht="14.1" customHeight="1"/>
    <row r="740" customFormat="1" ht="14.1" customHeight="1"/>
    <row r="741" customFormat="1" ht="14.1" customHeight="1"/>
    <row r="742" customFormat="1" ht="14.1" customHeight="1"/>
    <row r="743" customFormat="1" ht="14.1" customHeight="1"/>
    <row r="744" customFormat="1" ht="14.1" customHeight="1"/>
    <row r="745" customFormat="1" ht="14.1" customHeight="1"/>
    <row r="746" customFormat="1" ht="14.1" customHeight="1"/>
    <row r="747" customFormat="1" ht="14.1" customHeight="1"/>
    <row r="748" customFormat="1" ht="14.1" customHeight="1"/>
    <row r="749" customFormat="1" ht="14.1" customHeight="1"/>
    <row r="750" customFormat="1" ht="14.1" customHeight="1"/>
    <row r="751" customFormat="1" ht="14.1" customHeight="1"/>
    <row r="752" customFormat="1" ht="14.1" customHeight="1"/>
    <row r="753" customFormat="1" ht="14.1" customHeight="1"/>
    <row r="754" customFormat="1" ht="14.1" customHeight="1"/>
    <row r="755" customFormat="1" ht="14.1" customHeight="1"/>
    <row r="756" customFormat="1" ht="14.1" customHeight="1"/>
    <row r="757" customFormat="1" ht="14.1" customHeight="1"/>
    <row r="758" customFormat="1" ht="14.1" customHeight="1"/>
    <row r="759" customFormat="1" ht="14.1" customHeight="1"/>
    <row r="760" customFormat="1" ht="14.1" customHeight="1"/>
    <row r="761" customFormat="1" ht="14.1" customHeight="1"/>
    <row r="762" customFormat="1" ht="14.1" customHeight="1"/>
    <row r="763" customFormat="1" ht="14.1" customHeight="1"/>
    <row r="764" customFormat="1" ht="14.1" customHeight="1"/>
    <row r="765" customFormat="1" ht="14.1" customHeight="1"/>
    <row r="766" customFormat="1" ht="14.1" customHeight="1"/>
    <row r="767" customFormat="1" ht="14.1" customHeight="1"/>
    <row r="768" customFormat="1" ht="14.1" customHeight="1"/>
    <row r="769" customFormat="1" ht="14.1" customHeight="1"/>
    <row r="770" customFormat="1" ht="14.1" customHeight="1"/>
    <row r="771" customFormat="1" ht="14.1" customHeight="1"/>
    <row r="772" customFormat="1" ht="14.1" customHeight="1"/>
    <row r="773" customFormat="1" ht="14.1" customHeight="1"/>
    <row r="774" customFormat="1" ht="14.1" customHeight="1"/>
    <row r="775" customFormat="1" ht="14.1" customHeight="1"/>
    <row r="776" customFormat="1" ht="14.1" customHeight="1"/>
    <row r="777" customFormat="1" ht="14.1" customHeight="1"/>
    <row r="778" customFormat="1" ht="14.1" customHeight="1"/>
    <row r="779" customFormat="1" ht="14.1" customHeight="1"/>
    <row r="780" customFormat="1" ht="14.1" customHeight="1"/>
    <row r="781" customFormat="1" ht="14.1" customHeight="1"/>
    <row r="782" customFormat="1" ht="14.1" customHeight="1"/>
    <row r="783" customFormat="1" ht="14.1" customHeight="1"/>
    <row r="784" customFormat="1" ht="14.1" customHeight="1"/>
    <row r="785" customFormat="1" ht="14.1" customHeight="1"/>
    <row r="786" customFormat="1" ht="14.1" customHeight="1"/>
    <row r="787" customFormat="1" ht="14.1" customHeight="1"/>
    <row r="788" customFormat="1" ht="14.1" customHeight="1"/>
    <row r="789" customFormat="1" ht="14.1" customHeight="1"/>
    <row r="790" customFormat="1" ht="14.1" customHeight="1"/>
    <row r="791" customFormat="1" ht="14.1" customHeight="1"/>
    <row r="792" customFormat="1" ht="14.1" customHeight="1"/>
    <row r="793" customFormat="1" ht="14.1" customHeight="1"/>
    <row r="794" customFormat="1" ht="14.1" customHeight="1"/>
    <row r="795" customFormat="1" ht="14.1" customHeight="1"/>
    <row r="796" customFormat="1" ht="14.1" customHeight="1"/>
    <row r="797" customFormat="1" ht="14.1" customHeight="1"/>
    <row r="798" customFormat="1" ht="14.1" customHeight="1"/>
    <row r="799" customFormat="1" ht="14.1" customHeight="1"/>
    <row r="800" customFormat="1" ht="14.1" customHeight="1"/>
    <row r="801" customFormat="1" ht="14.1" customHeight="1"/>
    <row r="802" customFormat="1" ht="14.1" customHeight="1"/>
    <row r="803" customFormat="1" ht="14.1" customHeight="1"/>
    <row r="804" customFormat="1" ht="14.1" customHeight="1"/>
    <row r="805" customFormat="1" ht="14.1" customHeight="1"/>
    <row r="806" customFormat="1" ht="14.1" customHeight="1"/>
    <row r="807" customFormat="1" ht="14.1" customHeight="1"/>
    <row r="808" customFormat="1" ht="14.1" customHeight="1"/>
    <row r="809" customFormat="1" ht="14.1" customHeight="1"/>
    <row r="810" customFormat="1" ht="14.1" customHeight="1"/>
    <row r="811" customFormat="1" ht="14.1" customHeight="1"/>
    <row r="812" customFormat="1" ht="14.1" customHeight="1"/>
    <row r="813" customFormat="1" ht="14.1" customHeight="1"/>
    <row r="814" customFormat="1" ht="14.1" customHeight="1"/>
    <row r="815" customFormat="1" ht="14.1" customHeight="1"/>
    <row r="816" customFormat="1" ht="14.1" customHeight="1"/>
    <row r="817" customFormat="1" ht="14.1" customHeight="1"/>
    <row r="818" customFormat="1" ht="14.1" customHeight="1"/>
    <row r="819" customFormat="1" ht="14.1" customHeight="1"/>
    <row r="820" customFormat="1" ht="14.1" customHeight="1"/>
    <row r="821" customFormat="1" ht="14.1" customHeight="1"/>
    <row r="822" customFormat="1" ht="14.1" customHeight="1"/>
    <row r="823" customFormat="1" ht="14.1" customHeight="1"/>
    <row r="824" customFormat="1" ht="14.1" customHeight="1"/>
    <row r="825" customFormat="1" ht="14.1" customHeight="1"/>
    <row r="826" customFormat="1" ht="14.1" customHeight="1"/>
    <row r="827" customFormat="1" ht="14.1" customHeight="1"/>
    <row r="828" customFormat="1" ht="14.1" customHeight="1"/>
    <row r="829" customFormat="1" ht="14.1" customHeight="1"/>
    <row r="830" customFormat="1" ht="14.1" customHeight="1"/>
    <row r="831" customFormat="1" ht="14.1" customHeight="1"/>
    <row r="832" customFormat="1" ht="14.1" customHeight="1"/>
    <row r="833" customFormat="1" ht="14.1" customHeight="1"/>
    <row r="834" customFormat="1" ht="14.1" customHeight="1"/>
    <row r="835" customFormat="1" ht="14.1" customHeight="1"/>
    <row r="836" customFormat="1" ht="14.1" customHeight="1"/>
    <row r="837" customFormat="1" ht="14.1" customHeight="1"/>
    <row r="838" customFormat="1" ht="14.1" customHeight="1"/>
    <row r="839" customFormat="1" ht="14.1" customHeight="1"/>
    <row r="840" customFormat="1" ht="14.1" customHeight="1"/>
    <row r="841" customFormat="1" ht="14.1" customHeight="1"/>
    <row r="842" customFormat="1" ht="14.1" customHeight="1"/>
    <row r="843" customFormat="1" ht="14.1" customHeight="1"/>
    <row r="844" customFormat="1" ht="14.1" customHeight="1"/>
    <row r="845" customFormat="1" ht="14.1" customHeight="1"/>
    <row r="846" customFormat="1" ht="14.1" customHeight="1"/>
    <row r="847" customFormat="1" ht="14.1" customHeight="1"/>
    <row r="848" customFormat="1" ht="14.1" customHeight="1"/>
    <row r="849" customFormat="1" ht="14.1" customHeight="1"/>
    <row r="850" customFormat="1" ht="14.1" customHeight="1"/>
    <row r="851" customFormat="1" ht="14.1" customHeight="1"/>
    <row r="852" customFormat="1" ht="14.1" customHeight="1"/>
    <row r="853" customFormat="1" ht="14.1" customHeight="1"/>
    <row r="854" customFormat="1" ht="14.1" customHeight="1"/>
    <row r="855" customFormat="1" ht="14.1" customHeight="1"/>
    <row r="856" customFormat="1" ht="14.1" customHeight="1"/>
    <row r="857" customFormat="1" ht="14.1" customHeight="1"/>
    <row r="858" customFormat="1" ht="14.1" customHeight="1"/>
    <row r="859" customFormat="1" ht="14.1" customHeight="1"/>
    <row r="860" customFormat="1" ht="14.1" customHeight="1"/>
    <row r="861" customFormat="1" ht="14.1" customHeight="1"/>
    <row r="862" customFormat="1" ht="14.1" customHeight="1"/>
    <row r="863" customFormat="1" ht="14.1" customHeight="1"/>
    <row r="864" customFormat="1" ht="14.1" customHeight="1"/>
    <row r="865" customFormat="1" ht="14.1" customHeight="1"/>
    <row r="866" customFormat="1" ht="14.1" customHeight="1"/>
    <row r="867" customFormat="1" ht="14.1" customHeight="1"/>
    <row r="868" customFormat="1" ht="14.1" customHeight="1"/>
    <row r="869" customFormat="1" ht="14.1" customHeight="1"/>
    <row r="870" customFormat="1" ht="14.1" customHeight="1"/>
    <row r="871" customFormat="1" ht="14.1" customHeight="1"/>
    <row r="872" customFormat="1" ht="14.1" customHeight="1"/>
    <row r="873" customFormat="1" ht="14.1" customHeight="1"/>
    <row r="874" customFormat="1" ht="14.1" customHeight="1"/>
    <row r="875" customFormat="1" ht="14.1" customHeight="1"/>
    <row r="876" customFormat="1" ht="14.1" customHeight="1"/>
    <row r="877" customFormat="1" ht="14.1" customHeight="1"/>
    <row r="878" customFormat="1" ht="14.1" customHeight="1"/>
    <row r="879" customFormat="1" ht="14.1" customHeight="1"/>
    <row r="880" customFormat="1" ht="14.1" customHeight="1"/>
    <row r="881" customFormat="1" ht="14.1" customHeight="1"/>
    <row r="882" customFormat="1" ht="14.1" customHeight="1"/>
    <row r="883" customFormat="1" ht="14.1" customHeight="1"/>
    <row r="884" customFormat="1" ht="14.1" customHeight="1"/>
    <row r="885" customFormat="1" ht="14.1" customHeight="1"/>
    <row r="886" customFormat="1" ht="14.1" customHeight="1"/>
    <row r="887" customFormat="1" ht="14.1" customHeight="1"/>
    <row r="888" customFormat="1" ht="14.1" customHeight="1"/>
    <row r="889" customFormat="1" ht="14.1" customHeight="1"/>
    <row r="890" customFormat="1" ht="14.1" customHeight="1"/>
    <row r="891" customFormat="1" ht="14.1" customHeight="1"/>
    <row r="892" customFormat="1" ht="14.1" customHeight="1"/>
    <row r="893" customFormat="1" ht="14.1" customHeight="1"/>
    <row r="894" customFormat="1" ht="14.1" customHeight="1"/>
    <row r="895" customFormat="1" ht="14.1" customHeight="1"/>
    <row r="896" customFormat="1" ht="14.1" customHeight="1"/>
    <row r="897" customFormat="1" ht="14.1" customHeight="1"/>
    <row r="898" customFormat="1" ht="14.1" customHeight="1"/>
    <row r="899" customFormat="1" ht="14.1" customHeight="1"/>
    <row r="900" customFormat="1" ht="14.1" customHeight="1"/>
    <row r="901" customFormat="1" ht="14.1" customHeight="1"/>
    <row r="902" customFormat="1" ht="14.1" customHeight="1"/>
    <row r="903" customFormat="1" ht="14.1" customHeight="1"/>
    <row r="904" customFormat="1" ht="14.1" customHeight="1"/>
    <row r="905" customFormat="1" ht="14.1" customHeight="1"/>
    <row r="906" customFormat="1" ht="14.1" customHeight="1"/>
    <row r="907" customFormat="1" ht="14.1" customHeight="1"/>
    <row r="908" customFormat="1" ht="14.1" customHeight="1"/>
    <row r="909" customFormat="1" ht="14.1" customHeight="1"/>
    <row r="910" customFormat="1" ht="14.1" customHeight="1"/>
    <row r="911" customFormat="1" ht="14.1" customHeight="1"/>
    <row r="912" customFormat="1" ht="14.1" customHeight="1"/>
    <row r="913" customFormat="1" ht="14.1" customHeight="1"/>
    <row r="914" customFormat="1" ht="14.1" customHeight="1"/>
    <row r="915" customFormat="1" ht="14.1" customHeight="1"/>
    <row r="916" customFormat="1" ht="14.1" customHeight="1"/>
    <row r="917" customFormat="1" ht="14.1" customHeight="1"/>
    <row r="918" customFormat="1" ht="14.1" customHeight="1"/>
    <row r="919" customFormat="1" ht="14.1" customHeight="1"/>
    <row r="920" customFormat="1" ht="14.1" customHeight="1"/>
    <row r="921" customFormat="1" ht="14.1" customHeight="1"/>
    <row r="922" customFormat="1" ht="14.1" customHeight="1"/>
    <row r="923" customFormat="1" ht="14.1" customHeight="1"/>
    <row r="924" customFormat="1" ht="14.1" customHeight="1"/>
    <row r="925" customFormat="1" ht="14.1" customHeight="1"/>
    <row r="926" customFormat="1" ht="14.1" customHeight="1"/>
    <row r="927" customFormat="1" ht="14.1" customHeight="1"/>
    <row r="928" customFormat="1" ht="14.1" customHeight="1"/>
    <row r="929" customFormat="1" ht="14.1" customHeight="1"/>
    <row r="930" customFormat="1" ht="14.1" customHeight="1"/>
    <row r="931" customFormat="1" ht="14.1" customHeight="1"/>
    <row r="932" customFormat="1" ht="14.1" customHeight="1"/>
    <row r="933" customFormat="1" ht="14.1" customHeight="1"/>
    <row r="934" customFormat="1" ht="14.1" customHeight="1"/>
    <row r="935" customFormat="1" ht="14.1" customHeight="1"/>
    <row r="936" customFormat="1" ht="14.1" customHeight="1"/>
    <row r="937" customFormat="1" ht="14.1" customHeight="1"/>
    <row r="938" customFormat="1" ht="14.1" customHeight="1"/>
    <row r="939" customFormat="1" ht="14.1" customHeight="1"/>
    <row r="940" customFormat="1" ht="14.1" customHeight="1"/>
    <row r="941" customFormat="1" ht="14.1" customHeight="1"/>
    <row r="942" customFormat="1" ht="14.1" customHeight="1"/>
    <row r="943" customFormat="1" ht="14.1" customHeight="1"/>
    <row r="944" customFormat="1" ht="14.1" customHeight="1"/>
    <row r="945" customFormat="1" ht="14.1" customHeight="1"/>
    <row r="946" customFormat="1" ht="14.1" customHeight="1"/>
    <row r="947" customFormat="1" ht="14.1" customHeight="1"/>
    <row r="948" customFormat="1" ht="14.1" customHeight="1"/>
    <row r="949" customFormat="1" ht="14.1" customHeight="1"/>
    <row r="950" customFormat="1" ht="14.1" customHeight="1"/>
    <row r="951" customFormat="1" ht="14.1" customHeight="1"/>
    <row r="952" customFormat="1" ht="14.1" customHeight="1"/>
    <row r="953" customFormat="1" ht="14.1" customHeight="1"/>
    <row r="954" customFormat="1" ht="14.1" customHeight="1"/>
    <row r="955" customFormat="1" ht="14.1" customHeight="1"/>
    <row r="956" customFormat="1" ht="14.1" customHeight="1"/>
    <row r="957" customFormat="1" ht="14.1" customHeight="1"/>
    <row r="958" customFormat="1" ht="14.1" customHeight="1"/>
    <row r="959" customFormat="1" ht="14.1" customHeight="1"/>
    <row r="960" customFormat="1" ht="14.1" customHeight="1"/>
    <row r="961" customFormat="1" ht="14.1" customHeight="1"/>
    <row r="962" customFormat="1" ht="14.1" customHeight="1"/>
    <row r="963" customFormat="1" ht="14.1" customHeight="1"/>
    <row r="964" customFormat="1" ht="14.1" customHeight="1"/>
    <row r="965" customFormat="1" ht="14.1" customHeight="1"/>
    <row r="966" customFormat="1" ht="14.1" customHeight="1"/>
    <row r="967" customFormat="1" ht="14.1" customHeight="1"/>
    <row r="968" customFormat="1" ht="14.1" customHeight="1"/>
    <row r="969" customFormat="1" ht="14.1" customHeight="1"/>
    <row r="970" customFormat="1" ht="14.1" customHeight="1"/>
    <row r="971" customFormat="1" ht="14.1" customHeight="1"/>
    <row r="972" customFormat="1" ht="14.1" customHeight="1"/>
    <row r="973" customFormat="1" ht="14.1" customHeight="1"/>
    <row r="974" customFormat="1" ht="14.1" customHeight="1"/>
    <row r="975" customFormat="1" ht="14.1" customHeight="1"/>
    <row r="976" customFormat="1" ht="14.1" customHeight="1"/>
    <row r="977" customFormat="1" ht="14.1" customHeight="1"/>
    <row r="978" customFormat="1" ht="14.1" customHeight="1"/>
    <row r="979" customFormat="1" ht="14.1" customHeight="1"/>
    <row r="980" customFormat="1" ht="14.1" customHeight="1"/>
    <row r="981" customFormat="1" ht="14.1" customHeight="1"/>
    <row r="982" customFormat="1" ht="14.1" customHeight="1"/>
    <row r="983" customFormat="1" ht="14.1" customHeight="1"/>
    <row r="984" customFormat="1" ht="14.1" customHeight="1"/>
    <row r="985" customFormat="1" ht="14.1" customHeight="1"/>
    <row r="986" customFormat="1" ht="14.1" customHeight="1"/>
    <row r="987" customFormat="1" ht="14.1" customHeight="1"/>
    <row r="988" customFormat="1" ht="14.1" customHeight="1"/>
    <row r="989" customFormat="1" ht="14.1" customHeight="1"/>
    <row r="990" customFormat="1" ht="14.1" customHeight="1"/>
    <row r="991" customFormat="1" ht="14.1" customHeight="1"/>
    <row r="992" customFormat="1" ht="14.1" customHeight="1"/>
    <row r="993" spans="4:6" ht="14.1" customHeight="1">
      <c r="D993"/>
      <c r="E993"/>
      <c r="F993"/>
    </row>
    <row r="994" spans="4:6" ht="14.1" customHeight="1">
      <c r="D994"/>
      <c r="E994"/>
      <c r="F994"/>
    </row>
    <row r="995" spans="4:6" ht="14.1" customHeight="1">
      <c r="D995"/>
      <c r="E995"/>
      <c r="F995"/>
    </row>
    <row r="996" spans="4:6" ht="14.1" customHeight="1">
      <c r="D996"/>
      <c r="E996"/>
      <c r="F996"/>
    </row>
    <row r="997" spans="4:6" ht="14.1" customHeight="1">
      <c r="D997"/>
      <c r="E997"/>
      <c r="F997"/>
    </row>
    <row r="998" spans="4:6" ht="14.1" customHeight="1">
      <c r="D998"/>
    </row>
    <row r="999" spans="4:6" ht="14.1" customHeight="1">
      <c r="D999"/>
    </row>
    <row r="1000" spans="4:6" ht="14.1" customHeight="1">
      <c r="D1000"/>
    </row>
    <row r="1001" spans="4:6" ht="14.1" customHeight="1">
      <c r="D1001"/>
    </row>
    <row r="1002" spans="4:6" ht="14.1" customHeight="1">
      <c r="D1002"/>
    </row>
    <row r="1003" spans="4:6" ht="14.1" customHeight="1">
      <c r="D1003"/>
    </row>
    <row r="1004" spans="4:6" ht="14.1" customHeight="1">
      <c r="D1004"/>
    </row>
    <row r="1005" spans="4:6" ht="14.1" customHeight="1">
      <c r="D1005"/>
    </row>
    <row r="1006" spans="4:6" ht="14.1" customHeight="1">
      <c r="D1006"/>
    </row>
    <row r="1007" spans="4:6" ht="14.1" customHeight="1">
      <c r="D1007"/>
    </row>
    <row r="1008" spans="4:6" ht="14.1" customHeight="1">
      <c r="D1008"/>
    </row>
    <row r="1009" spans="4:4" ht="14.1" customHeight="1">
      <c r="D1009"/>
    </row>
    <row r="1010" spans="4:4" ht="14.1" customHeight="1">
      <c r="D1010"/>
    </row>
    <row r="1011" spans="4:4" ht="14.1" customHeight="1">
      <c r="D1011"/>
    </row>
    <row r="1012" spans="4:4" ht="14.1" customHeight="1">
      <c r="D1012"/>
    </row>
    <row r="1013" spans="4:4" ht="14.1" customHeight="1">
      <c r="D1013"/>
    </row>
    <row r="1014" spans="4:4" ht="14.1" customHeight="1">
      <c r="D1014"/>
    </row>
    <row r="1015" spans="4:4" ht="14.1" customHeight="1">
      <c r="D1015"/>
    </row>
    <row r="1016" spans="4:4" ht="14.1" customHeight="1">
      <c r="D1016"/>
    </row>
    <row r="1017" spans="4:4" ht="14.1" customHeight="1">
      <c r="D1017"/>
    </row>
    <row r="1018" spans="4:4" ht="14.1" customHeight="1">
      <c r="D1018"/>
    </row>
    <row r="1019" spans="4:4" ht="14.1" customHeight="1">
      <c r="D1019"/>
    </row>
    <row r="1020" spans="4:4" ht="14.1" customHeight="1">
      <c r="D1020"/>
    </row>
    <row r="1021" spans="4:4" ht="14.1" customHeight="1">
      <c r="D1021"/>
    </row>
    <row r="1022" spans="4:4" ht="14.1" customHeight="1">
      <c r="D1022"/>
    </row>
    <row r="1023" spans="4:4" ht="14.1" customHeight="1">
      <c r="D1023"/>
    </row>
    <row r="1024" spans="4:4" ht="14.1" customHeight="1">
      <c r="D1024"/>
    </row>
    <row r="1025" spans="4:4" ht="14.1" customHeight="1">
      <c r="D1025"/>
    </row>
    <row r="1026" spans="4:4" ht="14.1" customHeight="1">
      <c r="D1026"/>
    </row>
    <row r="1027" spans="4:4" ht="14.1" customHeight="1">
      <c r="D1027"/>
    </row>
    <row r="1028" spans="4:4" ht="14.1" customHeight="1">
      <c r="D1028"/>
    </row>
    <row r="1029" spans="4:4" ht="14.1" customHeight="1">
      <c r="D1029"/>
    </row>
    <row r="1030" spans="4:4" ht="14.1" customHeight="1">
      <c r="D1030"/>
    </row>
    <row r="1031" spans="4:4" ht="14.1" customHeight="1">
      <c r="D1031"/>
    </row>
    <row r="1032" spans="4:4" ht="14.1" customHeight="1">
      <c r="D1032"/>
    </row>
    <row r="1033" spans="4:4" ht="14.1" customHeight="1">
      <c r="D1033"/>
    </row>
    <row r="1034" spans="4:4" ht="14.1" customHeight="1">
      <c r="D1034"/>
    </row>
    <row r="1035" spans="4:4" ht="14.1" customHeight="1">
      <c r="D1035"/>
    </row>
    <row r="1036" spans="4:4" ht="14.1" customHeight="1">
      <c r="D1036"/>
    </row>
    <row r="1037" spans="4:4" ht="14.1" customHeight="1">
      <c r="D1037"/>
    </row>
    <row r="1038" spans="4:4" ht="14.1" customHeight="1">
      <c r="D1038"/>
    </row>
    <row r="1039" spans="4:4" ht="14.1" customHeight="1">
      <c r="D1039"/>
    </row>
    <row r="1040" spans="4:4" ht="14.1" customHeight="1">
      <c r="D1040"/>
    </row>
    <row r="1041" spans="4:4" ht="14.1" customHeight="1">
      <c r="D1041"/>
    </row>
    <row r="1042" spans="4:4" ht="14.1" customHeight="1">
      <c r="D1042"/>
    </row>
    <row r="1043" spans="4:4" ht="14.1" customHeight="1">
      <c r="D1043"/>
    </row>
    <row r="1044" spans="4:4" ht="14.1" customHeight="1">
      <c r="D1044"/>
    </row>
    <row r="1045" spans="4:4" ht="14.1" customHeight="1">
      <c r="D1045"/>
    </row>
    <row r="1046" spans="4:4" ht="14.1" customHeight="1">
      <c r="D1046"/>
    </row>
    <row r="1047" spans="4:4" ht="14.1" customHeight="1">
      <c r="D1047"/>
    </row>
    <row r="1048" spans="4:4" ht="14.1" customHeight="1">
      <c r="D1048"/>
    </row>
    <row r="1049" spans="4:4" ht="14.1" customHeight="1">
      <c r="D1049"/>
    </row>
    <row r="1050" spans="4:4" ht="14.1" customHeight="1">
      <c r="D1050"/>
    </row>
    <row r="1051" spans="4:4" ht="14.1" customHeight="1">
      <c r="D1051"/>
    </row>
    <row r="1052" spans="4:4" ht="14.1" customHeight="1">
      <c r="D1052"/>
    </row>
    <row r="1053" spans="4:4" ht="14.1" customHeight="1">
      <c r="D1053"/>
    </row>
    <row r="1054" spans="4:4" ht="14.1" customHeight="1">
      <c r="D1054"/>
    </row>
    <row r="1055" spans="4:4" ht="14.1" customHeight="1">
      <c r="D1055"/>
    </row>
    <row r="1056" spans="4:4" ht="14.1" customHeight="1">
      <c r="D1056"/>
    </row>
    <row r="1057" spans="4:4" ht="14.1" customHeight="1">
      <c r="D1057"/>
    </row>
    <row r="1058" spans="4:4" ht="14.1" customHeight="1">
      <c r="D1058"/>
    </row>
    <row r="1059" spans="4:4" ht="14.1" customHeight="1">
      <c r="D1059"/>
    </row>
    <row r="1060" spans="4:4" ht="14.1" customHeight="1">
      <c r="D1060"/>
    </row>
    <row r="1061" spans="4:4" ht="14.1" customHeight="1">
      <c r="D1061"/>
    </row>
    <row r="1062" spans="4:4" ht="14.1" customHeight="1">
      <c r="D1062"/>
    </row>
    <row r="1063" spans="4:4" ht="14.1" customHeight="1">
      <c r="D1063"/>
    </row>
    <row r="1064" spans="4:4" ht="14.1" customHeight="1">
      <c r="D1064"/>
    </row>
    <row r="1065" spans="4:4" ht="14.1" customHeight="1">
      <c r="D1065"/>
    </row>
    <row r="1066" spans="4:4" ht="14.1" customHeight="1">
      <c r="D1066"/>
    </row>
    <row r="1067" spans="4:4" ht="14.1" customHeight="1">
      <c r="D1067"/>
    </row>
    <row r="1068" spans="4:4" ht="14.1" customHeight="1">
      <c r="D1068"/>
    </row>
    <row r="1069" spans="4:4" ht="14.1" customHeight="1">
      <c r="D1069"/>
    </row>
    <row r="1070" spans="4:4" ht="14.1" customHeight="1">
      <c r="D1070"/>
    </row>
    <row r="1071" spans="4:4" ht="14.1" customHeight="1">
      <c r="D1071"/>
    </row>
    <row r="1072" spans="4:4" ht="14.1" customHeight="1">
      <c r="D1072"/>
    </row>
    <row r="1073" spans="4:4" ht="14.1" customHeight="1">
      <c r="D1073"/>
    </row>
    <row r="1074" spans="4:4" ht="14.1" customHeight="1">
      <c r="D1074"/>
    </row>
    <row r="1075" spans="4:4" ht="14.1" customHeight="1">
      <c r="D1075"/>
    </row>
    <row r="1076" spans="4:4" ht="14.1" customHeight="1">
      <c r="D1076"/>
    </row>
    <row r="1077" spans="4:4" ht="14.1" customHeight="1">
      <c r="D1077"/>
    </row>
    <row r="1078" spans="4:4" ht="14.1" customHeight="1">
      <c r="D1078"/>
    </row>
    <row r="1079" spans="4:4" ht="14.1" customHeight="1">
      <c r="D1079"/>
    </row>
    <row r="1080" spans="4:4" ht="14.1" customHeight="1">
      <c r="D1080"/>
    </row>
    <row r="1081" spans="4:4" ht="14.1" customHeight="1">
      <c r="D1081"/>
    </row>
    <row r="1082" spans="4:4" ht="14.1" customHeight="1">
      <c r="D1082"/>
    </row>
    <row r="1083" spans="4:4" ht="14.1" customHeight="1">
      <c r="D1083"/>
    </row>
    <row r="1084" spans="4:4" ht="14.1" customHeight="1">
      <c r="D1084"/>
    </row>
    <row r="1085" spans="4:4" ht="14.1" customHeight="1">
      <c r="D1085"/>
    </row>
    <row r="1086" spans="4:4" ht="14.1" customHeight="1">
      <c r="D1086"/>
    </row>
    <row r="1087" spans="4:4" ht="14.1" customHeight="1">
      <c r="D1087"/>
    </row>
    <row r="1088" spans="4:4" ht="14.1" customHeight="1">
      <c r="D1088"/>
    </row>
    <row r="1089" spans="4:4" ht="14.1" customHeight="1">
      <c r="D1089"/>
    </row>
    <row r="1090" spans="4:4" ht="14.1" customHeight="1">
      <c r="D1090"/>
    </row>
    <row r="1091" spans="4:4" ht="14.1" customHeight="1">
      <c r="D1091"/>
    </row>
    <row r="1092" spans="4:4" ht="14.1" customHeight="1">
      <c r="D1092"/>
    </row>
    <row r="1093" spans="4:4" ht="14.1" customHeight="1">
      <c r="D1093"/>
    </row>
    <row r="1094" spans="4:4" ht="14.1" customHeight="1">
      <c r="D1094"/>
    </row>
    <row r="1095" spans="4:4" ht="14.1" customHeight="1">
      <c r="D1095"/>
    </row>
    <row r="1096" spans="4:4" ht="14.1" customHeight="1">
      <c r="D1096"/>
    </row>
    <row r="1097" spans="4:4" ht="14.1" customHeight="1">
      <c r="D1097"/>
    </row>
    <row r="1098" spans="4:4" ht="14.1" customHeight="1">
      <c r="D1098"/>
    </row>
    <row r="1099" spans="4:4" ht="14.1" customHeight="1">
      <c r="D1099"/>
    </row>
    <row r="1100" spans="4:4" ht="14.1" customHeight="1">
      <c r="D1100"/>
    </row>
    <row r="1101" spans="4:4" ht="14.1" customHeight="1">
      <c r="D1101"/>
    </row>
    <row r="1102" spans="4:4" ht="14.1" customHeight="1">
      <c r="D1102"/>
    </row>
    <row r="1103" spans="4:4" ht="14.1" customHeight="1">
      <c r="D1103"/>
    </row>
    <row r="1104" spans="4:4" ht="14.1" customHeight="1">
      <c r="D1104"/>
    </row>
    <row r="1105" spans="4:4" ht="14.1" customHeight="1">
      <c r="D1105"/>
    </row>
    <row r="1106" spans="4:4" ht="14.1" customHeight="1">
      <c r="D1106"/>
    </row>
    <row r="1107" spans="4:4" ht="14.1" customHeight="1">
      <c r="D1107"/>
    </row>
    <row r="1108" spans="4:4" ht="14.1" customHeight="1">
      <c r="D1108"/>
    </row>
    <row r="1109" spans="4:4" ht="14.1" customHeight="1">
      <c r="D1109"/>
    </row>
    <row r="1110" spans="4:4" ht="14.1" customHeight="1">
      <c r="D1110"/>
    </row>
    <row r="1111" spans="4:4" ht="14.1" customHeight="1">
      <c r="D1111"/>
    </row>
    <row r="1112" spans="4:4" ht="14.1" customHeight="1">
      <c r="D1112"/>
    </row>
    <row r="1113" spans="4:4" ht="14.1" customHeight="1">
      <c r="D1113"/>
    </row>
    <row r="1114" spans="4:4" ht="14.1" customHeight="1">
      <c r="D1114"/>
    </row>
    <row r="1115" spans="4:4" ht="14.1" customHeight="1">
      <c r="D1115"/>
    </row>
    <row r="1116" spans="4:4" ht="14.1" customHeight="1">
      <c r="D1116"/>
    </row>
    <row r="1117" spans="4:4" ht="14.1" customHeight="1">
      <c r="D1117"/>
    </row>
    <row r="1118" spans="4:4" ht="14.1" customHeight="1">
      <c r="D1118"/>
    </row>
    <row r="1119" spans="4:4" ht="14.1" customHeight="1">
      <c r="D1119"/>
    </row>
    <row r="1120" spans="4:4" ht="14.1" customHeight="1">
      <c r="D1120"/>
    </row>
    <row r="1121" spans="4:4" ht="14.1" customHeight="1">
      <c r="D1121"/>
    </row>
    <row r="1122" spans="4:4" ht="14.1" customHeight="1">
      <c r="D1122"/>
    </row>
    <row r="1123" spans="4:4" ht="14.1" customHeight="1">
      <c r="D1123"/>
    </row>
    <row r="1124" spans="4:4" ht="14.1" customHeight="1">
      <c r="D1124"/>
    </row>
    <row r="1125" spans="4:4" ht="14.1" customHeight="1">
      <c r="D1125"/>
    </row>
    <row r="1126" spans="4:4" ht="14.1" customHeight="1">
      <c r="D1126"/>
    </row>
    <row r="1127" spans="4:4" ht="14.1" customHeight="1">
      <c r="D1127"/>
    </row>
    <row r="1128" spans="4:4" ht="14.1" customHeight="1">
      <c r="D1128"/>
    </row>
    <row r="1129" spans="4:4" ht="14.1" customHeight="1">
      <c r="D1129"/>
    </row>
    <row r="1130" spans="4:4" ht="14.1" customHeight="1">
      <c r="D1130"/>
    </row>
    <row r="1131" spans="4:4" ht="14.1" customHeight="1">
      <c r="D1131"/>
    </row>
    <row r="1132" spans="4:4" ht="14.1" customHeight="1">
      <c r="D1132"/>
    </row>
    <row r="1133" spans="4:4" ht="14.1" customHeight="1">
      <c r="D1133"/>
    </row>
    <row r="1134" spans="4:4" ht="14.1" customHeight="1">
      <c r="D1134"/>
    </row>
    <row r="1135" spans="4:4" ht="14.1" customHeight="1">
      <c r="D1135"/>
    </row>
    <row r="1136" spans="4:4" ht="14.1" customHeight="1">
      <c r="D1136"/>
    </row>
    <row r="1137" spans="4:4" ht="14.1" customHeight="1">
      <c r="D1137"/>
    </row>
    <row r="1138" spans="4:4" ht="14.1" customHeight="1">
      <c r="D1138"/>
    </row>
    <row r="1139" spans="4:4" ht="14.1" customHeight="1">
      <c r="D1139"/>
    </row>
    <row r="1140" spans="4:4" ht="14.1" customHeight="1">
      <c r="D1140"/>
    </row>
    <row r="1141" spans="4:4" ht="14.1" customHeight="1">
      <c r="D1141"/>
    </row>
    <row r="1142" spans="4:4" ht="14.1" customHeight="1">
      <c r="D1142"/>
    </row>
    <row r="1143" spans="4:4" ht="14.1" customHeight="1">
      <c r="D1143"/>
    </row>
    <row r="1144" spans="4:4" ht="14.1" customHeight="1">
      <c r="D1144"/>
    </row>
    <row r="1145" spans="4:4" ht="14.1" customHeight="1">
      <c r="D1145"/>
    </row>
    <row r="1146" spans="4:4" ht="14.1" customHeight="1">
      <c r="D1146"/>
    </row>
    <row r="1147" spans="4:4" ht="14.1" customHeight="1">
      <c r="D1147"/>
    </row>
    <row r="1148" spans="4:4" ht="14.1" customHeight="1">
      <c r="D1148"/>
    </row>
    <row r="1149" spans="4:4" ht="14.1" customHeight="1">
      <c r="D1149"/>
    </row>
    <row r="1150" spans="4:4" ht="14.1" customHeight="1">
      <c r="D1150"/>
    </row>
    <row r="1151" spans="4:4" ht="14.1" customHeight="1">
      <c r="D1151"/>
    </row>
    <row r="1152" spans="4:4" ht="14.1" customHeight="1">
      <c r="D1152"/>
    </row>
    <row r="1153" spans="4:4" ht="14.1" customHeight="1">
      <c r="D1153"/>
    </row>
    <row r="1154" spans="4:4" ht="14.1" customHeight="1">
      <c r="D1154"/>
    </row>
    <row r="1155" spans="4:4" ht="14.1" customHeight="1">
      <c r="D1155"/>
    </row>
    <row r="1156" spans="4:4" ht="14.1" customHeight="1">
      <c r="D1156"/>
    </row>
    <row r="1157" spans="4:4" ht="14.1" customHeight="1">
      <c r="D1157"/>
    </row>
    <row r="1158" spans="4:4" ht="14.1" customHeight="1">
      <c r="D1158"/>
    </row>
    <row r="1159" spans="4:4" ht="14.1" customHeight="1">
      <c r="D1159"/>
    </row>
    <row r="1160" spans="4:4" ht="14.1" customHeight="1">
      <c r="D1160"/>
    </row>
    <row r="1161" spans="4:4" ht="14.1" customHeight="1">
      <c r="D1161"/>
    </row>
    <row r="1162" spans="4:4" ht="14.1" customHeight="1">
      <c r="D1162"/>
    </row>
    <row r="1163" spans="4:4" ht="14.1" customHeight="1">
      <c r="D1163"/>
    </row>
    <row r="1164" spans="4:4" ht="14.1" customHeight="1">
      <c r="D1164"/>
    </row>
    <row r="1165" spans="4:4" ht="14.1" customHeight="1">
      <c r="D1165"/>
    </row>
    <row r="1166" spans="4:4" ht="14.1" customHeight="1">
      <c r="D1166"/>
    </row>
    <row r="1167" spans="4:4" ht="14.1" customHeight="1">
      <c r="D1167"/>
    </row>
    <row r="1168" spans="4:4" ht="14.1" customHeight="1">
      <c r="D1168"/>
    </row>
    <row r="1169" spans="4:4" ht="14.1" customHeight="1">
      <c r="D1169"/>
    </row>
    <row r="1170" spans="4:4" ht="14.1" customHeight="1">
      <c r="D1170"/>
    </row>
    <row r="1171" spans="4:4" ht="14.1" customHeight="1">
      <c r="D1171"/>
    </row>
    <row r="1172" spans="4:4" ht="14.1" customHeight="1">
      <c r="D1172"/>
    </row>
    <row r="1173" spans="4:4" ht="14.1" customHeight="1">
      <c r="D1173"/>
    </row>
    <row r="1174" spans="4:4" ht="14.1" customHeight="1">
      <c r="D1174"/>
    </row>
    <row r="1175" spans="4:4" ht="14.1" customHeight="1">
      <c r="D1175"/>
    </row>
    <row r="1176" spans="4:4" ht="14.1" customHeight="1">
      <c r="D1176"/>
    </row>
    <row r="1177" spans="4:4" ht="14.1" customHeight="1">
      <c r="D1177"/>
    </row>
    <row r="1178" spans="4:4" ht="14.1" customHeight="1">
      <c r="D1178"/>
    </row>
    <row r="1179" spans="4:4" ht="14.1" customHeight="1">
      <c r="D1179"/>
    </row>
    <row r="1180" spans="4:4" ht="14.1" customHeight="1">
      <c r="D1180"/>
    </row>
    <row r="1181" spans="4:4" ht="14.1" customHeight="1">
      <c r="D1181"/>
    </row>
    <row r="1182" spans="4:4" ht="14.1" customHeight="1">
      <c r="D1182"/>
    </row>
    <row r="1183" spans="4:4" ht="14.1" customHeight="1">
      <c r="D1183"/>
    </row>
    <row r="1184" spans="4:4" ht="14.1" customHeight="1">
      <c r="D1184"/>
    </row>
    <row r="1185" spans="4:4" ht="14.1" customHeight="1">
      <c r="D1185"/>
    </row>
    <row r="1186" spans="4:4" ht="14.1" customHeight="1">
      <c r="D1186"/>
    </row>
    <row r="1187" spans="4:4" ht="14.1" customHeight="1">
      <c r="D1187"/>
    </row>
    <row r="1188" spans="4:4" ht="14.1" customHeight="1">
      <c r="D1188"/>
    </row>
    <row r="1189" spans="4:4" ht="14.1" customHeight="1">
      <c r="D1189"/>
    </row>
    <row r="1190" spans="4:4" ht="14.1" customHeight="1">
      <c r="D1190"/>
    </row>
    <row r="1191" spans="4:4" ht="14.1" customHeight="1">
      <c r="D1191"/>
    </row>
    <row r="1192" spans="4:4" ht="14.1" customHeight="1">
      <c r="D1192"/>
    </row>
    <row r="1193" spans="4:4" ht="14.1" customHeight="1">
      <c r="D1193"/>
    </row>
    <row r="1194" spans="4:4" ht="14.1" customHeight="1">
      <c r="D1194"/>
    </row>
    <row r="1195" spans="4:4" ht="14.1" customHeight="1">
      <c r="D1195"/>
    </row>
    <row r="1196" spans="4:4" ht="14.1" customHeight="1">
      <c r="D1196"/>
    </row>
    <row r="1197" spans="4:4" ht="14.1" customHeight="1">
      <c r="D1197"/>
    </row>
    <row r="1198" spans="4:4" ht="14.1" customHeight="1">
      <c r="D1198"/>
    </row>
    <row r="1199" spans="4:4" ht="14.1" customHeight="1">
      <c r="D1199"/>
    </row>
    <row r="1200" spans="4:4" ht="14.1" customHeight="1">
      <c r="D1200"/>
    </row>
    <row r="1201" spans="4:4" ht="14.1" customHeight="1">
      <c r="D1201"/>
    </row>
    <row r="1202" spans="4:4" ht="14.1" customHeight="1">
      <c r="D1202"/>
    </row>
    <row r="1203" spans="4:4" ht="14.1" customHeight="1">
      <c r="D1203"/>
    </row>
    <row r="1204" spans="4:4" ht="14.1" customHeight="1">
      <c r="D1204"/>
    </row>
    <row r="1205" spans="4:4" ht="14.1" customHeight="1">
      <c r="D1205"/>
    </row>
    <row r="1206" spans="4:4" ht="14.1" customHeight="1">
      <c r="D1206"/>
    </row>
    <row r="1207" spans="4:4" ht="14.1" customHeight="1">
      <c r="D1207"/>
    </row>
    <row r="1208" spans="4:4" ht="14.1" customHeight="1">
      <c r="D1208"/>
    </row>
    <row r="1209" spans="4:4" ht="14.1" customHeight="1">
      <c r="D1209"/>
    </row>
    <row r="1210" spans="4:4" ht="14.1" customHeight="1">
      <c r="D1210"/>
    </row>
    <row r="1211" spans="4:4" ht="14.1" customHeight="1">
      <c r="D1211"/>
    </row>
    <row r="1212" spans="4:4" ht="14.1" customHeight="1">
      <c r="D1212"/>
    </row>
    <row r="1213" spans="4:4" ht="14.1" customHeight="1">
      <c r="D1213"/>
    </row>
    <row r="1214" spans="4:4" ht="14.1" customHeight="1">
      <c r="D1214"/>
    </row>
    <row r="1215" spans="4:4" ht="14.1" customHeight="1">
      <c r="D1215"/>
    </row>
    <row r="1216" spans="4:4" ht="14.1" customHeight="1">
      <c r="D1216"/>
    </row>
    <row r="1217" spans="4:4" ht="14.1" customHeight="1">
      <c r="D1217"/>
    </row>
    <row r="1218" spans="4:4" ht="14.1" customHeight="1">
      <c r="D1218"/>
    </row>
    <row r="1219" spans="4:4" ht="14.1" customHeight="1">
      <c r="D1219"/>
    </row>
    <row r="1220" spans="4:4" ht="14.1" customHeight="1">
      <c r="D1220"/>
    </row>
    <row r="1221" spans="4:4" ht="14.1" customHeight="1">
      <c r="D1221"/>
    </row>
    <row r="1222" spans="4:4" ht="14.1" customHeight="1">
      <c r="D1222"/>
    </row>
    <row r="1223" spans="4:4" ht="14.1" customHeight="1">
      <c r="D1223"/>
    </row>
    <row r="1224" spans="4:4" ht="14.1" customHeight="1">
      <c r="D1224"/>
    </row>
    <row r="1225" spans="4:4" ht="14.1" customHeight="1">
      <c r="D1225"/>
    </row>
    <row r="1226" spans="4:4" ht="14.1" customHeight="1">
      <c r="D1226"/>
    </row>
    <row r="1227" spans="4:4" ht="14.1" customHeight="1">
      <c r="D1227"/>
    </row>
    <row r="1228" spans="4:4" ht="14.1" customHeight="1">
      <c r="D1228"/>
    </row>
    <row r="1229" spans="4:4" ht="14.1" customHeight="1">
      <c r="D1229"/>
    </row>
    <row r="1230" spans="4:4" ht="14.1" customHeight="1">
      <c r="D1230"/>
    </row>
    <row r="1231" spans="4:4" ht="14.1" customHeight="1">
      <c r="D1231"/>
    </row>
    <row r="1232" spans="4:4" ht="14.1" customHeight="1">
      <c r="D1232"/>
    </row>
    <row r="1233" spans="4:4" ht="14.1" customHeight="1">
      <c r="D1233"/>
    </row>
    <row r="1234" spans="4:4" ht="14.1" customHeight="1">
      <c r="D1234"/>
    </row>
    <row r="1235" spans="4:4" ht="14.1" customHeight="1">
      <c r="D1235"/>
    </row>
    <row r="1236" spans="4:4" ht="14.1" customHeight="1">
      <c r="D1236"/>
    </row>
    <row r="1237" spans="4:4" ht="14.1" customHeight="1">
      <c r="D1237"/>
    </row>
    <row r="1238" spans="4:4" ht="14.1" customHeight="1">
      <c r="D1238"/>
    </row>
    <row r="1239" spans="4:4" ht="14.1" customHeight="1">
      <c r="D1239"/>
    </row>
    <row r="1240" spans="4:4" ht="14.1" customHeight="1">
      <c r="D1240"/>
    </row>
    <row r="1241" spans="4:4" ht="14.1" customHeight="1">
      <c r="D1241"/>
    </row>
    <row r="1242" spans="4:4" ht="14.1" customHeight="1">
      <c r="D1242"/>
    </row>
    <row r="1243" spans="4:4" ht="14.1" customHeight="1">
      <c r="D1243"/>
    </row>
    <row r="1244" spans="4:4" ht="14.1" customHeight="1">
      <c r="D1244"/>
    </row>
    <row r="1245" spans="4:4" ht="14.1" customHeight="1">
      <c r="D1245"/>
    </row>
    <row r="1246" spans="4:4" ht="14.1" customHeight="1">
      <c r="D1246"/>
    </row>
    <row r="1247" spans="4:4" ht="14.1" customHeight="1">
      <c r="D1247"/>
    </row>
    <row r="1248" spans="4:4" ht="14.1" customHeight="1">
      <c r="D1248"/>
    </row>
    <row r="1249" spans="4:4" ht="14.1" customHeight="1">
      <c r="D1249"/>
    </row>
    <row r="1250" spans="4:4" ht="14.1" customHeight="1">
      <c r="D1250"/>
    </row>
    <row r="1251" spans="4:4" ht="14.1" customHeight="1">
      <c r="D1251"/>
    </row>
    <row r="1252" spans="4:4" ht="14.1" customHeight="1">
      <c r="D1252"/>
    </row>
    <row r="1253" spans="4:4" ht="14.1" customHeight="1">
      <c r="D1253"/>
    </row>
    <row r="1254" spans="4:4" ht="14.1" customHeight="1">
      <c r="D1254"/>
    </row>
    <row r="1255" spans="4:4" ht="14.1" customHeight="1">
      <c r="D1255"/>
    </row>
    <row r="1256" spans="4:4" ht="14.1" customHeight="1">
      <c r="D1256"/>
    </row>
    <row r="1257" spans="4:4" ht="14.1" customHeight="1">
      <c r="D1257"/>
    </row>
    <row r="1258" spans="4:4" ht="14.1" customHeight="1">
      <c r="D1258"/>
    </row>
    <row r="1259" spans="4:4" ht="14.1" customHeight="1">
      <c r="D1259"/>
    </row>
    <row r="1260" spans="4:4" ht="14.1" customHeight="1">
      <c r="D1260"/>
    </row>
    <row r="1261" spans="4:4" ht="14.1" customHeight="1">
      <c r="D1261"/>
    </row>
    <row r="1262" spans="4:4" ht="14.1" customHeight="1">
      <c r="D1262"/>
    </row>
    <row r="1263" spans="4:4" ht="14.1" customHeight="1">
      <c r="D1263"/>
    </row>
    <row r="1264" spans="4:4" ht="14.1" customHeight="1">
      <c r="D1264"/>
    </row>
    <row r="1265" spans="4:4" ht="14.1" customHeight="1">
      <c r="D1265"/>
    </row>
    <row r="1266" spans="4:4" ht="14.1" customHeight="1">
      <c r="D1266"/>
    </row>
    <row r="1267" spans="4:4" ht="14.1" customHeight="1">
      <c r="D1267"/>
    </row>
    <row r="1268" spans="4:4" ht="14.1" customHeight="1">
      <c r="D1268"/>
    </row>
    <row r="1269" spans="4:4" ht="14.1" customHeight="1">
      <c r="D1269"/>
    </row>
    <row r="1270" spans="4:4" ht="14.1" customHeight="1">
      <c r="D1270"/>
    </row>
    <row r="1271" spans="4:4" ht="14.1" customHeight="1">
      <c r="D1271"/>
    </row>
    <row r="1272" spans="4:4" ht="14.1" customHeight="1">
      <c r="D1272"/>
    </row>
    <row r="1273" spans="4:4" ht="14.1" customHeight="1">
      <c r="D1273"/>
    </row>
    <row r="1274" spans="4:4" ht="14.1" customHeight="1">
      <c r="D1274"/>
    </row>
    <row r="1275" spans="4:4" ht="14.1" customHeight="1">
      <c r="D1275"/>
    </row>
    <row r="1276" spans="4:4" ht="14.1" customHeight="1">
      <c r="D1276"/>
    </row>
    <row r="1277" spans="4:4" ht="14.1" customHeight="1">
      <c r="D1277"/>
    </row>
    <row r="1278" spans="4:4" ht="14.1" customHeight="1">
      <c r="D1278"/>
    </row>
    <row r="1279" spans="4:4" ht="14.1" customHeight="1">
      <c r="D1279"/>
    </row>
    <row r="1280" spans="4:4" ht="14.1" customHeight="1">
      <c r="D1280"/>
    </row>
    <row r="1281" spans="4:4" ht="14.1" customHeight="1">
      <c r="D1281"/>
    </row>
    <row r="1282" spans="4:4" ht="14.1" customHeight="1">
      <c r="D1282"/>
    </row>
    <row r="1283" spans="4:4" ht="14.1" customHeight="1">
      <c r="D1283"/>
    </row>
    <row r="1284" spans="4:4" ht="14.1" customHeight="1">
      <c r="D1284"/>
    </row>
    <row r="1285" spans="4:4" ht="14.1" customHeight="1">
      <c r="D1285"/>
    </row>
    <row r="1286" spans="4:4" ht="14.1" customHeight="1">
      <c r="D1286"/>
    </row>
    <row r="1287" spans="4:4" ht="14.1" customHeight="1">
      <c r="D1287"/>
    </row>
    <row r="1288" spans="4:4" ht="14.1" customHeight="1">
      <c r="D1288"/>
    </row>
    <row r="1289" spans="4:4" ht="14.1" customHeight="1">
      <c r="D1289"/>
    </row>
    <row r="1290" spans="4:4" ht="14.1" customHeight="1">
      <c r="D1290"/>
    </row>
    <row r="1291" spans="4:4" ht="14.1" customHeight="1">
      <c r="D1291"/>
    </row>
    <row r="1292" spans="4:4" ht="14.1" customHeight="1">
      <c r="D1292"/>
    </row>
    <row r="1293" spans="4:4" ht="14.1" customHeight="1">
      <c r="D1293"/>
    </row>
    <row r="1294" spans="4:4" ht="14.1" customHeight="1">
      <c r="D1294"/>
    </row>
    <row r="1295" spans="4:4" ht="14.1" customHeight="1">
      <c r="D1295"/>
    </row>
    <row r="1296" spans="4:4" ht="14.1" customHeight="1">
      <c r="D1296"/>
    </row>
    <row r="1297" spans="4:4" ht="14.1" customHeight="1">
      <c r="D1297"/>
    </row>
    <row r="1298" spans="4:4" ht="14.1" customHeight="1">
      <c r="D1298"/>
    </row>
    <row r="1299" spans="4:4" ht="14.1" customHeight="1">
      <c r="D1299"/>
    </row>
    <row r="1300" spans="4:4" ht="14.1" customHeight="1">
      <c r="D1300"/>
    </row>
    <row r="1301" spans="4:4" ht="14.1" customHeight="1">
      <c r="D1301"/>
    </row>
    <row r="1302" spans="4:4" ht="14.1" customHeight="1">
      <c r="D1302"/>
    </row>
    <row r="1303" spans="4:4" ht="14.1" customHeight="1">
      <c r="D1303"/>
    </row>
    <row r="1304" spans="4:4" ht="14.1" customHeight="1">
      <c r="D1304"/>
    </row>
    <row r="1305" spans="4:4" ht="14.1" customHeight="1">
      <c r="D1305"/>
    </row>
    <row r="1306" spans="4:4" ht="14.1" customHeight="1">
      <c r="D1306"/>
    </row>
    <row r="1307" spans="4:4" ht="14.1" customHeight="1">
      <c r="D1307"/>
    </row>
    <row r="1308" spans="4:4" ht="14.1" customHeight="1">
      <c r="D1308"/>
    </row>
    <row r="1309" spans="4:4" ht="14.1" customHeight="1">
      <c r="D1309"/>
    </row>
    <row r="1310" spans="4:4" ht="14.1" customHeight="1">
      <c r="D1310"/>
    </row>
    <row r="1311" spans="4:4" ht="14.1" customHeight="1">
      <c r="D1311"/>
    </row>
    <row r="1312" spans="4:4" ht="14.1" customHeight="1">
      <c r="D1312"/>
    </row>
    <row r="1313" spans="4:4" ht="14.1" customHeight="1">
      <c r="D1313"/>
    </row>
    <row r="1314" spans="4:4" ht="14.1" customHeight="1">
      <c r="D1314"/>
    </row>
    <row r="1315" spans="4:4" ht="14.1" customHeight="1">
      <c r="D1315"/>
    </row>
    <row r="1316" spans="4:4" ht="14.1" customHeight="1">
      <c r="D1316"/>
    </row>
    <row r="1317" spans="4:4" ht="14.1" customHeight="1">
      <c r="D1317"/>
    </row>
    <row r="1318" spans="4:4" ht="14.1" customHeight="1">
      <c r="D1318"/>
    </row>
    <row r="1319" spans="4:4" ht="14.1" customHeight="1">
      <c r="D1319"/>
    </row>
    <row r="1320" spans="4:4" ht="14.1" customHeight="1">
      <c r="D1320"/>
    </row>
    <row r="1321" spans="4:4" ht="14.1" customHeight="1">
      <c r="D1321"/>
    </row>
    <row r="1322" spans="4:4" ht="14.1" customHeight="1">
      <c r="D1322"/>
    </row>
    <row r="1323" spans="4:4" ht="14.1" customHeight="1">
      <c r="D1323"/>
    </row>
    <row r="1324" spans="4:4" ht="14.1" customHeight="1">
      <c r="D1324"/>
    </row>
    <row r="1325" spans="4:4" ht="14.1" customHeight="1">
      <c r="D1325"/>
    </row>
    <row r="1326" spans="4:4" ht="14.1" customHeight="1">
      <c r="D1326"/>
    </row>
    <row r="1327" spans="4:4" ht="14.1" customHeight="1">
      <c r="D1327"/>
    </row>
    <row r="1328" spans="4:4" ht="14.1" customHeight="1">
      <c r="D1328"/>
    </row>
    <row r="1329" spans="4:4" ht="14.1" customHeight="1">
      <c r="D1329"/>
    </row>
    <row r="1330" spans="4:4" ht="14.1" customHeight="1">
      <c r="D1330"/>
    </row>
    <row r="1331" spans="4:4" ht="14.1" customHeight="1">
      <c r="D1331"/>
    </row>
    <row r="1332" spans="4:4" ht="14.1" customHeight="1">
      <c r="D1332"/>
    </row>
    <row r="1333" spans="4:4" ht="14.1" customHeight="1">
      <c r="D1333"/>
    </row>
    <row r="1334" spans="4:4" ht="14.1" customHeight="1">
      <c r="D1334"/>
    </row>
    <row r="1335" spans="4:4" ht="14.1" customHeight="1">
      <c r="D1335"/>
    </row>
    <row r="1336" spans="4:4" ht="14.1" customHeight="1">
      <c r="D1336"/>
    </row>
    <row r="1337" spans="4:4" ht="14.1" customHeight="1">
      <c r="D1337"/>
    </row>
    <row r="1338" spans="4:4" ht="14.1" customHeight="1">
      <c r="D1338"/>
    </row>
    <row r="1339" spans="4:4" ht="14.1" customHeight="1">
      <c r="D1339"/>
    </row>
    <row r="1340" spans="4:4" ht="14.1" customHeight="1">
      <c r="D1340"/>
    </row>
    <row r="1341" spans="4:4" ht="14.1" customHeight="1">
      <c r="D1341"/>
    </row>
    <row r="1342" spans="4:4" ht="14.1" customHeight="1">
      <c r="D1342"/>
    </row>
    <row r="1343" spans="4:4" ht="14.1" customHeight="1">
      <c r="D1343"/>
    </row>
    <row r="1344" spans="4:4" ht="14.1" customHeight="1">
      <c r="D1344"/>
    </row>
    <row r="1345" spans="4:4" ht="14.1" customHeight="1">
      <c r="D1345"/>
    </row>
    <row r="1346" spans="4:4" ht="14.1" customHeight="1">
      <c r="D1346"/>
    </row>
    <row r="1347" spans="4:4" ht="14.1" customHeight="1">
      <c r="D1347"/>
    </row>
    <row r="1348" spans="4:4" ht="14.1" customHeight="1">
      <c r="D1348"/>
    </row>
    <row r="1349" spans="4:4" ht="14.1" customHeight="1">
      <c r="D1349"/>
    </row>
    <row r="1350" spans="4:4" ht="14.1" customHeight="1">
      <c r="D1350"/>
    </row>
    <row r="1351" spans="4:4" ht="14.1" customHeight="1">
      <c r="D1351"/>
    </row>
    <row r="1352" spans="4:4" ht="14.1" customHeight="1">
      <c r="D1352"/>
    </row>
    <row r="1353" spans="4:4" ht="14.1" customHeight="1">
      <c r="D1353"/>
    </row>
    <row r="1354" spans="4:4" ht="14.1" customHeight="1">
      <c r="D1354"/>
    </row>
    <row r="1355" spans="4:4" ht="14.1" customHeight="1">
      <c r="D1355"/>
    </row>
    <row r="1356" spans="4:4" ht="14.1" customHeight="1">
      <c r="D1356"/>
    </row>
    <row r="1357" spans="4:4" ht="14.1" customHeight="1">
      <c r="D1357"/>
    </row>
    <row r="1358" spans="4:4" ht="14.1" customHeight="1">
      <c r="D1358"/>
    </row>
    <row r="1359" spans="4:4" ht="14.1" customHeight="1">
      <c r="D1359"/>
    </row>
    <row r="1360" spans="4:4" ht="14.1" customHeight="1">
      <c r="D1360"/>
    </row>
    <row r="1361" spans="4:4" ht="14.1" customHeight="1">
      <c r="D1361"/>
    </row>
    <row r="1362" spans="4:4" ht="14.1" customHeight="1">
      <c r="D1362"/>
    </row>
    <row r="1363" spans="4:4" ht="14.1" customHeight="1">
      <c r="D1363"/>
    </row>
    <row r="1364" spans="4:4" ht="14.1" customHeight="1">
      <c r="D1364"/>
    </row>
    <row r="1365" spans="4:4" ht="14.1" customHeight="1">
      <c r="D1365"/>
    </row>
    <row r="1366" spans="4:4" ht="14.1" customHeight="1">
      <c r="D1366"/>
    </row>
    <row r="1367" spans="4:4" ht="14.1" customHeight="1">
      <c r="D1367"/>
    </row>
    <row r="1368" spans="4:4" ht="14.1" customHeight="1">
      <c r="D1368"/>
    </row>
    <row r="1369" spans="4:4" ht="14.1" customHeight="1">
      <c r="D1369"/>
    </row>
    <row r="1370" spans="4:4" ht="14.1" customHeight="1">
      <c r="D1370"/>
    </row>
    <row r="1371" spans="4:4" ht="14.1" customHeight="1">
      <c r="D1371"/>
    </row>
    <row r="1372" spans="4:4" ht="14.1" customHeight="1">
      <c r="D1372"/>
    </row>
    <row r="1373" spans="4:4" ht="14.1" customHeight="1">
      <c r="D1373"/>
    </row>
    <row r="1374" spans="4:4" ht="14.1" customHeight="1">
      <c r="D1374"/>
    </row>
    <row r="1375" spans="4:4" ht="14.1" customHeight="1">
      <c r="D1375"/>
    </row>
    <row r="1376" spans="4:4" ht="14.1" customHeight="1">
      <c r="D1376"/>
    </row>
    <row r="1377" spans="4:4" ht="14.1" customHeight="1">
      <c r="D1377"/>
    </row>
    <row r="1378" spans="4:4" ht="14.1" customHeight="1">
      <c r="D1378"/>
    </row>
    <row r="1379" spans="4:4" ht="14.1" customHeight="1">
      <c r="D1379"/>
    </row>
    <row r="1380" spans="4:4" ht="14.1" customHeight="1">
      <c r="D1380"/>
    </row>
    <row r="1381" spans="4:4" ht="14.1" customHeight="1">
      <c r="D1381"/>
    </row>
    <row r="1382" spans="4:4" ht="14.1" customHeight="1">
      <c r="D1382"/>
    </row>
    <row r="1383" spans="4:4" ht="14.1" customHeight="1">
      <c r="D1383"/>
    </row>
    <row r="1384" spans="4:4" ht="14.1" customHeight="1">
      <c r="D1384"/>
    </row>
    <row r="1385" spans="4:4" ht="14.1" customHeight="1">
      <c r="D1385"/>
    </row>
    <row r="1386" spans="4:4" ht="14.1" customHeight="1">
      <c r="D1386"/>
    </row>
    <row r="1387" spans="4:4" ht="14.1" customHeight="1">
      <c r="D1387"/>
    </row>
    <row r="1388" spans="4:4" ht="14.1" customHeight="1">
      <c r="D1388"/>
    </row>
    <row r="1389" spans="4:4" ht="14.1" customHeight="1">
      <c r="D1389"/>
    </row>
    <row r="1390" spans="4:4" ht="14.1" customHeight="1">
      <c r="D1390"/>
    </row>
    <row r="1391" spans="4:4" ht="14.1" customHeight="1">
      <c r="D1391"/>
    </row>
    <row r="1392" spans="4:4" ht="14.1" customHeight="1">
      <c r="D1392"/>
    </row>
    <row r="1393" spans="4:4" ht="14.1" customHeight="1">
      <c r="D1393"/>
    </row>
    <row r="1394" spans="4:4" ht="14.1" customHeight="1">
      <c r="D1394"/>
    </row>
    <row r="1395" spans="4:4" ht="14.1" customHeight="1">
      <c r="D1395"/>
    </row>
    <row r="1396" spans="4:4" ht="14.1" customHeight="1">
      <c r="D1396"/>
    </row>
    <row r="1397" spans="4:4" ht="14.1" customHeight="1">
      <c r="D1397"/>
    </row>
    <row r="1398" spans="4:4" ht="14.1" customHeight="1">
      <c r="D1398"/>
    </row>
    <row r="1399" spans="4:4" ht="14.1" customHeight="1">
      <c r="D1399"/>
    </row>
    <row r="1400" spans="4:4" ht="14.1" customHeight="1">
      <c r="D1400"/>
    </row>
    <row r="1401" spans="4:4" ht="14.1" customHeight="1">
      <c r="D1401"/>
    </row>
    <row r="1402" spans="4:4" ht="14.1" customHeight="1">
      <c r="D1402"/>
    </row>
    <row r="1403" spans="4:4" ht="14.1" customHeight="1">
      <c r="D1403"/>
    </row>
    <row r="1404" spans="4:4" ht="14.1" customHeight="1">
      <c r="D1404"/>
    </row>
    <row r="1405" spans="4:4" ht="14.1" customHeight="1">
      <c r="D1405"/>
    </row>
    <row r="1406" spans="4:4" ht="14.1" customHeight="1">
      <c r="D1406"/>
    </row>
    <row r="1407" spans="4:4" ht="14.1" customHeight="1">
      <c r="D1407"/>
    </row>
    <row r="1408" spans="4:4" ht="14.1" customHeight="1">
      <c r="D1408"/>
    </row>
    <row r="1409" spans="4:4" ht="14.1" customHeight="1">
      <c r="D1409"/>
    </row>
    <row r="1410" spans="4:4" ht="14.1" customHeight="1">
      <c r="D1410"/>
    </row>
    <row r="1411" spans="4:4" ht="14.1" customHeight="1">
      <c r="D1411"/>
    </row>
    <row r="1412" spans="4:4" ht="14.1" customHeight="1">
      <c r="D1412"/>
    </row>
    <row r="1413" spans="4:4" ht="14.1" customHeight="1">
      <c r="D1413"/>
    </row>
    <row r="1414" spans="4:4" ht="14.1" customHeight="1">
      <c r="D1414"/>
    </row>
    <row r="1415" spans="4:4" ht="14.1" customHeight="1">
      <c r="D1415"/>
    </row>
    <row r="1416" spans="4:4" ht="14.1" customHeight="1">
      <c r="D1416"/>
    </row>
    <row r="1417" spans="4:4" ht="14.1" customHeight="1">
      <c r="D1417"/>
    </row>
    <row r="1418" spans="4:4" ht="14.1" customHeight="1">
      <c r="D1418"/>
    </row>
    <row r="1419" spans="4:4" ht="14.1" customHeight="1">
      <c r="D1419"/>
    </row>
    <row r="1420" spans="4:4" ht="14.1" customHeight="1">
      <c r="D1420"/>
    </row>
    <row r="1421" spans="4:4" ht="14.1" customHeight="1">
      <c r="D1421"/>
    </row>
    <row r="1422" spans="4:4" ht="14.1" customHeight="1">
      <c r="D1422"/>
    </row>
    <row r="1423" spans="4:4" ht="14.1" customHeight="1">
      <c r="D1423"/>
    </row>
    <row r="1424" spans="4:4" ht="14.1" customHeight="1">
      <c r="D1424"/>
    </row>
    <row r="1425" spans="4:4" ht="14.1" customHeight="1">
      <c r="D1425"/>
    </row>
    <row r="1426" spans="4:4" ht="14.1" customHeight="1">
      <c r="D1426"/>
    </row>
    <row r="1427" spans="4:4" ht="14.1" customHeight="1">
      <c r="D1427"/>
    </row>
    <row r="1428" spans="4:4" ht="14.1" customHeight="1">
      <c r="D1428"/>
    </row>
    <row r="1429" spans="4:4" ht="14.1" customHeight="1">
      <c r="D1429"/>
    </row>
    <row r="1430" spans="4:4" ht="14.1" customHeight="1">
      <c r="D1430"/>
    </row>
    <row r="1431" spans="4:4" ht="14.1" customHeight="1">
      <c r="D1431"/>
    </row>
    <row r="1432" spans="4:4" ht="14.1" customHeight="1">
      <c r="D1432"/>
    </row>
    <row r="1433" spans="4:4" ht="14.1" customHeight="1">
      <c r="D1433"/>
    </row>
    <row r="1434" spans="4:4" ht="14.1" customHeight="1">
      <c r="D1434"/>
    </row>
    <row r="1435" spans="4:4" ht="14.1" customHeight="1">
      <c r="D1435"/>
    </row>
    <row r="1436" spans="4:4" ht="14.1" customHeight="1">
      <c r="D1436"/>
    </row>
    <row r="1437" spans="4:4" ht="14.1" customHeight="1">
      <c r="D1437"/>
    </row>
    <row r="1438" spans="4:4" ht="14.1" customHeight="1">
      <c r="D1438"/>
    </row>
    <row r="1439" spans="4:4" ht="14.1" customHeight="1">
      <c r="D1439"/>
    </row>
    <row r="1440" spans="4:4" ht="14.1" customHeight="1">
      <c r="D1440"/>
    </row>
    <row r="1441" spans="4:4" ht="14.1" customHeight="1">
      <c r="D1441"/>
    </row>
    <row r="1442" spans="4:4" ht="14.1" customHeight="1">
      <c r="D1442"/>
    </row>
    <row r="1443" spans="4:4" ht="14.1" customHeight="1">
      <c r="D1443"/>
    </row>
    <row r="1444" spans="4:4" ht="14.1" customHeight="1">
      <c r="D1444"/>
    </row>
    <row r="1445" spans="4:4" ht="14.1" customHeight="1">
      <c r="D1445"/>
    </row>
    <row r="1446" spans="4:4" ht="14.1" customHeight="1">
      <c r="D1446"/>
    </row>
    <row r="1447" spans="4:4" ht="14.1" customHeight="1">
      <c r="D1447"/>
    </row>
    <row r="1448" spans="4:4" ht="14.1" customHeight="1">
      <c r="D1448"/>
    </row>
    <row r="1449" spans="4:4" ht="14.1" customHeight="1">
      <c r="D1449"/>
    </row>
    <row r="1450" spans="4:4" ht="14.1" customHeight="1">
      <c r="D1450"/>
    </row>
    <row r="1451" spans="4:4" ht="14.1" customHeight="1">
      <c r="D1451"/>
    </row>
    <row r="1452" spans="4:4" ht="14.1" customHeight="1">
      <c r="D1452"/>
    </row>
    <row r="1453" spans="4:4" ht="14.1" customHeight="1">
      <c r="D1453"/>
    </row>
    <row r="1454" spans="4:4" ht="14.1" customHeight="1">
      <c r="D1454"/>
    </row>
    <row r="1455" spans="4:4" ht="14.1" customHeight="1">
      <c r="D1455"/>
    </row>
    <row r="1456" spans="4:4" ht="14.1" customHeight="1">
      <c r="D1456"/>
    </row>
    <row r="1457" spans="4:4" ht="14.1" customHeight="1">
      <c r="D1457"/>
    </row>
    <row r="1458" spans="4:4" ht="14.1" customHeight="1">
      <c r="D1458"/>
    </row>
    <row r="1459" spans="4:4" ht="14.1" customHeight="1">
      <c r="D1459"/>
    </row>
    <row r="1460" spans="4:4" ht="14.1" customHeight="1">
      <c r="D1460"/>
    </row>
    <row r="1461" spans="4:4" ht="14.1" customHeight="1">
      <c r="D1461"/>
    </row>
    <row r="1462" spans="4:4" ht="14.1" customHeight="1">
      <c r="D1462"/>
    </row>
    <row r="1463" spans="4:4" ht="14.1" customHeight="1">
      <c r="D1463"/>
    </row>
    <row r="1464" spans="4:4" ht="14.1" customHeight="1">
      <c r="D1464"/>
    </row>
    <row r="1465" spans="4:4" ht="14.1" customHeight="1">
      <c r="D1465"/>
    </row>
    <row r="1466" spans="4:4" ht="14.1" customHeight="1">
      <c r="D1466"/>
    </row>
    <row r="1467" spans="4:4" ht="14.1" customHeight="1">
      <c r="D1467"/>
    </row>
    <row r="1468" spans="4:4" ht="14.1" customHeight="1">
      <c r="D1468"/>
    </row>
    <row r="1469" spans="4:4" ht="14.1" customHeight="1">
      <c r="D1469"/>
    </row>
    <row r="1470" spans="4:4" ht="14.1" customHeight="1">
      <c r="D1470"/>
    </row>
    <row r="1471" spans="4:4" ht="14.1" customHeight="1">
      <c r="D1471"/>
    </row>
    <row r="1472" spans="4:4" ht="14.1" customHeight="1">
      <c r="D1472"/>
    </row>
    <row r="1473" spans="4:4" ht="14.1" customHeight="1">
      <c r="D1473"/>
    </row>
    <row r="1474" spans="4:4" ht="14.1" customHeight="1">
      <c r="D1474"/>
    </row>
    <row r="1475" spans="4:4" ht="14.1" customHeight="1">
      <c r="D1475"/>
    </row>
    <row r="1476" spans="4:4" ht="14.1" customHeight="1">
      <c r="D1476"/>
    </row>
    <row r="1477" spans="4:4" ht="14.1" customHeight="1">
      <c r="D1477"/>
    </row>
    <row r="1478" spans="4:4" ht="14.1" customHeight="1">
      <c r="D1478"/>
    </row>
    <row r="1479" spans="4:4" ht="14.1" customHeight="1">
      <c r="D1479"/>
    </row>
    <row r="1480" spans="4:4" ht="14.1" customHeight="1">
      <c r="D1480"/>
    </row>
    <row r="1481" spans="4:4" ht="14.1" customHeight="1">
      <c r="D1481"/>
    </row>
    <row r="1482" spans="4:4" ht="14.1" customHeight="1">
      <c r="D1482"/>
    </row>
    <row r="1483" spans="4:4" ht="14.1" customHeight="1">
      <c r="D1483"/>
    </row>
    <row r="1484" spans="4:4" ht="14.1" customHeight="1">
      <c r="D1484"/>
    </row>
    <row r="1485" spans="4:4" ht="14.1" customHeight="1">
      <c r="D1485"/>
    </row>
    <row r="1486" spans="4:4" ht="14.1" customHeight="1">
      <c r="D1486"/>
    </row>
    <row r="1487" spans="4:4" ht="14.1" customHeight="1">
      <c r="D1487"/>
    </row>
    <row r="1488" spans="4:4" ht="14.1" customHeight="1">
      <c r="D1488"/>
    </row>
    <row r="1489" spans="4:4" ht="14.1" customHeight="1">
      <c r="D1489"/>
    </row>
    <row r="1490" spans="4:4" ht="14.1" customHeight="1">
      <c r="D1490"/>
    </row>
    <row r="1491" spans="4:4" ht="14.1" customHeight="1">
      <c r="D1491"/>
    </row>
    <row r="1492" spans="4:4" ht="14.1" customHeight="1">
      <c r="D1492"/>
    </row>
    <row r="1493" spans="4:4" ht="14.1" customHeight="1">
      <c r="D1493"/>
    </row>
    <row r="1494" spans="4:4" ht="14.1" customHeight="1">
      <c r="D1494"/>
    </row>
    <row r="1495" spans="4:4" ht="14.1" customHeight="1">
      <c r="D1495"/>
    </row>
    <row r="1496" spans="4:4" ht="14.1" customHeight="1">
      <c r="D1496"/>
    </row>
    <row r="1497" spans="4:4" ht="14.1" customHeight="1">
      <c r="D1497"/>
    </row>
    <row r="1498" spans="4:4" ht="14.1" customHeight="1">
      <c r="D1498"/>
    </row>
    <row r="1499" spans="4:4" ht="14.1" customHeight="1">
      <c r="D1499"/>
    </row>
    <row r="1500" spans="4:4" ht="14.1" customHeight="1">
      <c r="D1500"/>
    </row>
    <row r="1501" spans="4:4" ht="14.1" customHeight="1">
      <c r="D1501"/>
    </row>
    <row r="1502" spans="4:4" ht="14.1" customHeight="1">
      <c r="D1502"/>
    </row>
    <row r="1503" spans="4:4" ht="14.1" customHeight="1">
      <c r="D1503"/>
    </row>
    <row r="1504" spans="4:4" ht="14.1" customHeight="1">
      <c r="D1504"/>
    </row>
    <row r="1505" spans="4:4" ht="14.1" customHeight="1">
      <c r="D1505"/>
    </row>
    <row r="1506" spans="4:4" ht="14.1" customHeight="1">
      <c r="D1506"/>
    </row>
    <row r="1507" spans="4:4" ht="14.1" customHeight="1">
      <c r="D1507"/>
    </row>
    <row r="1508" spans="4:4" ht="14.1" customHeight="1">
      <c r="D1508"/>
    </row>
    <row r="1509" spans="4:4" ht="14.1" customHeight="1">
      <c r="D1509"/>
    </row>
    <row r="1510" spans="4:4" ht="14.1" customHeight="1">
      <c r="D1510"/>
    </row>
    <row r="1511" spans="4:4" ht="14.1" customHeight="1">
      <c r="D1511"/>
    </row>
    <row r="1512" spans="4:4" ht="14.1" customHeight="1">
      <c r="D1512"/>
    </row>
    <row r="1513" spans="4:4" ht="14.1" customHeight="1">
      <c r="D1513"/>
    </row>
    <row r="1514" spans="4:4" ht="14.1" customHeight="1">
      <c r="D1514"/>
    </row>
    <row r="1515" spans="4:4" ht="14.1" customHeight="1">
      <c r="D1515"/>
    </row>
    <row r="1516" spans="4:4" ht="14.1" customHeight="1">
      <c r="D1516"/>
    </row>
    <row r="1517" spans="4:4" ht="14.1" customHeight="1">
      <c r="D1517"/>
    </row>
    <row r="1518" spans="4:4" ht="14.1" customHeight="1">
      <c r="D1518"/>
    </row>
    <row r="1519" spans="4:4" ht="14.1" customHeight="1">
      <c r="D1519"/>
    </row>
    <row r="1520" spans="4:4" ht="14.1" customHeight="1">
      <c r="D1520"/>
    </row>
    <row r="1521" spans="4:4" ht="14.1" customHeight="1">
      <c r="D1521"/>
    </row>
    <row r="1522" spans="4:4" ht="14.1" customHeight="1">
      <c r="D1522"/>
    </row>
    <row r="1523" spans="4:4" ht="14.1" customHeight="1">
      <c r="D1523"/>
    </row>
    <row r="1524" spans="4:4" ht="14.1" customHeight="1">
      <c r="D1524"/>
    </row>
    <row r="1525" spans="4:4" ht="14.1" customHeight="1">
      <c r="D1525"/>
    </row>
    <row r="1526" spans="4:4" ht="14.1" customHeight="1">
      <c r="D1526"/>
    </row>
    <row r="1527" spans="4:4" ht="14.1" customHeight="1">
      <c r="D1527"/>
    </row>
    <row r="1528" spans="4:4" ht="14.1" customHeight="1">
      <c r="D1528"/>
    </row>
    <row r="1529" spans="4:4" ht="14.1" customHeight="1">
      <c r="D1529"/>
    </row>
    <row r="1530" spans="4:4" ht="14.1" customHeight="1">
      <c r="D1530"/>
    </row>
    <row r="1531" spans="4:4" ht="14.1" customHeight="1">
      <c r="D1531"/>
    </row>
    <row r="1532" spans="4:4" ht="14.1" customHeight="1">
      <c r="D1532"/>
    </row>
    <row r="1533" spans="4:4" ht="14.1" customHeight="1">
      <c r="D1533"/>
    </row>
    <row r="1534" spans="4:4" ht="14.1" customHeight="1">
      <c r="D1534"/>
    </row>
    <row r="1535" spans="4:4" ht="14.1" customHeight="1">
      <c r="D1535"/>
    </row>
    <row r="1536" spans="4:4" ht="14.1" customHeight="1">
      <c r="D1536"/>
    </row>
    <row r="1537" spans="4:4" ht="14.1" customHeight="1">
      <c r="D1537"/>
    </row>
    <row r="1538" spans="4:4" ht="14.1" customHeight="1">
      <c r="D1538"/>
    </row>
    <row r="1539" spans="4:4" ht="14.1" customHeight="1">
      <c r="D1539"/>
    </row>
    <row r="1540" spans="4:4" ht="14.1" customHeight="1">
      <c r="D1540"/>
    </row>
    <row r="1541" spans="4:4" ht="14.1" customHeight="1">
      <c r="D1541"/>
    </row>
    <row r="1542" spans="4:4" ht="14.1" customHeight="1">
      <c r="D1542"/>
    </row>
    <row r="1543" spans="4:4" ht="14.1" customHeight="1">
      <c r="D1543"/>
    </row>
    <row r="1544" spans="4:4" ht="14.1" customHeight="1">
      <c r="D1544"/>
    </row>
    <row r="1545" spans="4:4" ht="14.1" customHeight="1">
      <c r="D1545"/>
    </row>
    <row r="1546" spans="4:4" ht="14.1" customHeight="1">
      <c r="D1546"/>
    </row>
    <row r="1547" spans="4:4" ht="14.1" customHeight="1">
      <c r="D1547"/>
    </row>
    <row r="1548" spans="4:4" ht="14.1" customHeight="1">
      <c r="D1548"/>
    </row>
    <row r="1549" spans="4:4" ht="14.1" customHeight="1">
      <c r="D1549"/>
    </row>
    <row r="1550" spans="4:4" ht="14.1" customHeight="1">
      <c r="D1550"/>
    </row>
    <row r="1551" spans="4:4" ht="14.1" customHeight="1">
      <c r="D1551"/>
    </row>
    <row r="1552" spans="4:4" ht="14.1" customHeight="1">
      <c r="D1552"/>
    </row>
    <row r="1553" spans="4:4" ht="14.1" customHeight="1">
      <c r="D1553"/>
    </row>
    <row r="1554" spans="4:4" ht="14.1" customHeight="1">
      <c r="D1554"/>
    </row>
    <row r="1555" spans="4:4" ht="14.1" customHeight="1">
      <c r="D1555"/>
    </row>
    <row r="1556" spans="4:4" ht="14.1" customHeight="1">
      <c r="D1556"/>
    </row>
    <row r="1557" spans="4:4" ht="14.1" customHeight="1">
      <c r="D1557"/>
    </row>
    <row r="1558" spans="4:4" ht="14.1" customHeight="1">
      <c r="D1558"/>
    </row>
    <row r="1559" spans="4:4" ht="14.1" customHeight="1">
      <c r="D1559"/>
    </row>
    <row r="1560" spans="4:4" ht="14.1" customHeight="1">
      <c r="D1560"/>
    </row>
    <row r="1561" spans="4:4" ht="14.1" customHeight="1">
      <c r="D1561"/>
    </row>
    <row r="1562" spans="4:4" ht="14.1" customHeight="1">
      <c r="D1562"/>
    </row>
    <row r="1563" spans="4:4" ht="14.1" customHeight="1">
      <c r="D1563"/>
    </row>
    <row r="1564" spans="4:4" ht="14.1" customHeight="1">
      <c r="D1564"/>
    </row>
    <row r="1565" spans="4:4" ht="14.1" customHeight="1">
      <c r="D1565"/>
    </row>
    <row r="1566" spans="4:4" ht="14.1" customHeight="1">
      <c r="D1566"/>
    </row>
    <row r="1567" spans="4:4" ht="14.1" customHeight="1">
      <c r="D1567"/>
    </row>
    <row r="1568" spans="4:4" ht="14.1" customHeight="1">
      <c r="D1568"/>
    </row>
    <row r="1569" spans="4:4" ht="14.1" customHeight="1">
      <c r="D1569"/>
    </row>
    <row r="1570" spans="4:4" ht="14.1" customHeight="1">
      <c r="D1570"/>
    </row>
    <row r="1571" spans="4:4" ht="14.1" customHeight="1">
      <c r="D1571"/>
    </row>
    <row r="1572" spans="4:4" ht="14.1" customHeight="1">
      <c r="D1572"/>
    </row>
    <row r="1573" spans="4:4" ht="14.1" customHeight="1">
      <c r="D1573"/>
    </row>
    <row r="1574" spans="4:4" ht="14.1" customHeight="1">
      <c r="D1574"/>
    </row>
    <row r="1575" spans="4:4" ht="14.1" customHeight="1">
      <c r="D1575"/>
    </row>
    <row r="1576" spans="4:4" ht="14.1" customHeight="1">
      <c r="D1576"/>
    </row>
    <row r="1577" spans="4:4" ht="14.1" customHeight="1">
      <c r="D1577"/>
    </row>
    <row r="1578" spans="4:4" ht="14.1" customHeight="1">
      <c r="D1578"/>
    </row>
    <row r="1579" spans="4:4" ht="14.1" customHeight="1">
      <c r="D1579"/>
    </row>
    <row r="1580" spans="4:4" ht="14.1" customHeight="1">
      <c r="D1580"/>
    </row>
    <row r="1581" spans="4:4" ht="14.1" customHeight="1">
      <c r="D1581"/>
    </row>
    <row r="1582" spans="4:4" ht="14.1" customHeight="1">
      <c r="D1582"/>
    </row>
    <row r="1583" spans="4:4" ht="14.1" customHeight="1">
      <c r="D1583"/>
    </row>
    <row r="1584" spans="4:4" ht="14.1" customHeight="1">
      <c r="D1584"/>
    </row>
    <row r="1585" spans="4:4" ht="14.1" customHeight="1">
      <c r="D1585"/>
    </row>
    <row r="1586" spans="4:4" ht="14.1" customHeight="1">
      <c r="D1586"/>
    </row>
    <row r="1587" spans="4:4" ht="14.1" customHeight="1">
      <c r="D1587"/>
    </row>
    <row r="1588" spans="4:4" ht="14.1" customHeight="1">
      <c r="D1588"/>
    </row>
    <row r="1589" spans="4:4" ht="14.1" customHeight="1">
      <c r="D1589"/>
    </row>
    <row r="1590" spans="4:4" ht="14.1" customHeight="1">
      <c r="D1590"/>
    </row>
    <row r="1591" spans="4:4" ht="14.1" customHeight="1">
      <c r="D1591"/>
    </row>
    <row r="1592" spans="4:4" ht="14.1" customHeight="1">
      <c r="D1592"/>
    </row>
    <row r="1593" spans="4:4" ht="14.1" customHeight="1">
      <c r="D1593"/>
    </row>
    <row r="1594" spans="4:4" ht="14.1" customHeight="1">
      <c r="D1594"/>
    </row>
    <row r="1595" spans="4:4" ht="14.1" customHeight="1">
      <c r="D1595"/>
    </row>
    <row r="1596" spans="4:4" ht="14.1" customHeight="1">
      <c r="D1596"/>
    </row>
    <row r="1597" spans="4:4" ht="14.1" customHeight="1">
      <c r="D1597"/>
    </row>
    <row r="1598" spans="4:4" ht="14.1" customHeight="1">
      <c r="D1598"/>
    </row>
    <row r="1599" spans="4:4" ht="14.1" customHeight="1">
      <c r="D1599"/>
    </row>
    <row r="1600" spans="4:4" ht="14.1" customHeight="1">
      <c r="D1600"/>
    </row>
    <row r="1601" spans="4:4" ht="14.1" customHeight="1">
      <c r="D1601"/>
    </row>
    <row r="1602" spans="4:4" ht="14.1" customHeight="1">
      <c r="D1602"/>
    </row>
    <row r="1603" spans="4:4" ht="14.1" customHeight="1">
      <c r="D1603"/>
    </row>
    <row r="1604" spans="4:4" ht="14.1" customHeight="1">
      <c r="D1604"/>
    </row>
    <row r="1605" spans="4:4" ht="14.1" customHeight="1">
      <c r="D1605"/>
    </row>
    <row r="1606" spans="4:4" ht="14.1" customHeight="1">
      <c r="D1606"/>
    </row>
    <row r="1607" spans="4:4" ht="14.1" customHeight="1">
      <c r="D1607"/>
    </row>
    <row r="1608" spans="4:4" ht="14.1" customHeight="1">
      <c r="D1608"/>
    </row>
    <row r="1609" spans="4:4" ht="14.1" customHeight="1">
      <c r="D1609"/>
    </row>
    <row r="1610" spans="4:4" ht="14.1" customHeight="1">
      <c r="D1610"/>
    </row>
    <row r="1611" spans="4:4" ht="14.1" customHeight="1">
      <c r="D1611"/>
    </row>
    <row r="1612" spans="4:4" ht="14.1" customHeight="1">
      <c r="D1612"/>
    </row>
    <row r="1613" spans="4:4" ht="14.1" customHeight="1">
      <c r="D1613"/>
    </row>
    <row r="1614" spans="4:4" ht="14.1" customHeight="1">
      <c r="D1614"/>
    </row>
    <row r="1615" spans="4:4" ht="14.1" customHeight="1">
      <c r="D1615"/>
    </row>
    <row r="1616" spans="4:4" ht="14.1" customHeight="1">
      <c r="D1616"/>
    </row>
    <row r="1617" spans="4:4" ht="14.1" customHeight="1">
      <c r="D1617"/>
    </row>
    <row r="1618" spans="4:4" ht="14.1" customHeight="1">
      <c r="D1618"/>
    </row>
    <row r="1619" spans="4:4" ht="14.1" customHeight="1">
      <c r="D1619"/>
    </row>
    <row r="1620" spans="4:4" ht="14.1" customHeight="1">
      <c r="D1620"/>
    </row>
    <row r="1621" spans="4:4" ht="14.1" customHeight="1">
      <c r="D1621"/>
    </row>
    <row r="1622" spans="4:4" ht="14.1" customHeight="1">
      <c r="D1622"/>
    </row>
    <row r="1623" spans="4:4" ht="14.1" customHeight="1">
      <c r="D1623"/>
    </row>
    <row r="1624" spans="4:4" ht="14.1" customHeight="1">
      <c r="D1624"/>
    </row>
    <row r="1625" spans="4:4" ht="14.1" customHeight="1">
      <c r="D1625"/>
    </row>
    <row r="1626" spans="4:4" ht="14.1" customHeight="1">
      <c r="D1626"/>
    </row>
    <row r="1627" spans="4:4" ht="14.1" customHeight="1">
      <c r="D1627"/>
    </row>
    <row r="1628" spans="4:4" ht="14.1" customHeight="1">
      <c r="D1628"/>
    </row>
    <row r="1629" spans="4:4" ht="14.1" customHeight="1">
      <c r="D1629"/>
    </row>
    <row r="1630" spans="4:4" ht="14.1" customHeight="1">
      <c r="D1630"/>
    </row>
    <row r="1631" spans="4:4" ht="14.1" customHeight="1">
      <c r="D1631"/>
    </row>
    <row r="1632" spans="4:4" ht="14.1" customHeight="1">
      <c r="D1632"/>
    </row>
    <row r="1633" spans="4:4" ht="14.1" customHeight="1">
      <c r="D1633"/>
    </row>
    <row r="1634" spans="4:4" ht="14.1" customHeight="1">
      <c r="D1634"/>
    </row>
    <row r="1635" spans="4:4" ht="14.1" customHeight="1">
      <c r="D1635"/>
    </row>
    <row r="1636" spans="4:4" ht="14.1" customHeight="1">
      <c r="D1636"/>
    </row>
    <row r="1637" spans="4:4" ht="14.1" customHeight="1">
      <c r="D1637"/>
    </row>
    <row r="1638" spans="4:4" ht="14.1" customHeight="1">
      <c r="D1638"/>
    </row>
    <row r="1639" spans="4:4" ht="14.1" customHeight="1">
      <c r="D1639"/>
    </row>
    <row r="1640" spans="4:4" ht="14.1" customHeight="1">
      <c r="D1640"/>
    </row>
    <row r="1641" spans="4:4" ht="14.1" customHeight="1">
      <c r="D1641"/>
    </row>
    <row r="1642" spans="4:4" ht="14.1" customHeight="1">
      <c r="D1642"/>
    </row>
    <row r="1643" spans="4:4" ht="14.1" customHeight="1">
      <c r="D1643"/>
    </row>
    <row r="1644" spans="4:4" ht="14.1" customHeight="1">
      <c r="D1644"/>
    </row>
    <row r="1645" spans="4:4" ht="14.1" customHeight="1">
      <c r="D1645"/>
    </row>
    <row r="1646" spans="4:4" ht="14.1" customHeight="1">
      <c r="D1646"/>
    </row>
    <row r="1647" spans="4:4" ht="14.1" customHeight="1">
      <c r="D1647"/>
    </row>
    <row r="1648" spans="4:4" ht="14.1" customHeight="1">
      <c r="D1648"/>
    </row>
    <row r="1649" spans="4:4" ht="14.1" customHeight="1">
      <c r="D1649"/>
    </row>
    <row r="1650" spans="4:4" ht="14.1" customHeight="1">
      <c r="D1650"/>
    </row>
    <row r="1651" spans="4:4" ht="14.1" customHeight="1">
      <c r="D1651"/>
    </row>
    <row r="1652" spans="4:4" ht="14.1" customHeight="1">
      <c r="D1652"/>
    </row>
    <row r="1653" spans="4:4" ht="14.1" customHeight="1">
      <c r="D1653"/>
    </row>
    <row r="1654" spans="4:4" ht="14.1" customHeight="1">
      <c r="D1654"/>
    </row>
    <row r="1655" spans="4:4" ht="14.1" customHeight="1">
      <c r="D1655"/>
    </row>
    <row r="1656" spans="4:4" ht="14.1" customHeight="1">
      <c r="D1656"/>
    </row>
    <row r="1657" spans="4:4" ht="14.1" customHeight="1">
      <c r="D1657"/>
    </row>
    <row r="1658" spans="4:4" ht="14.1" customHeight="1">
      <c r="D1658"/>
    </row>
    <row r="1659" spans="4:4" ht="14.1" customHeight="1">
      <c r="D1659"/>
    </row>
    <row r="1660" spans="4:4" ht="14.1" customHeight="1">
      <c r="D1660"/>
    </row>
    <row r="1661" spans="4:4" ht="14.1" customHeight="1">
      <c r="D1661"/>
    </row>
    <row r="1662" spans="4:4" ht="14.1" customHeight="1">
      <c r="D1662"/>
    </row>
    <row r="1663" spans="4:4" ht="14.1" customHeight="1">
      <c r="D1663"/>
    </row>
    <row r="1664" spans="4:4" ht="14.1" customHeight="1">
      <c r="D1664"/>
    </row>
    <row r="1665" spans="4:4" ht="14.1" customHeight="1">
      <c r="D1665"/>
    </row>
    <row r="1666" spans="4:4" ht="14.1" customHeight="1">
      <c r="D1666"/>
    </row>
    <row r="1667" spans="4:4" ht="14.1" customHeight="1">
      <c r="D1667"/>
    </row>
    <row r="1668" spans="4:4" ht="14.1" customHeight="1">
      <c r="D1668"/>
    </row>
    <row r="1669" spans="4:4" ht="14.1" customHeight="1">
      <c r="D1669"/>
    </row>
    <row r="1670" spans="4:4" ht="14.1" customHeight="1">
      <c r="D1670"/>
    </row>
    <row r="1671" spans="4:4" ht="14.1" customHeight="1">
      <c r="D1671"/>
    </row>
    <row r="1672" spans="4:4" ht="14.1" customHeight="1">
      <c r="D1672"/>
    </row>
    <row r="1673" spans="4:4" ht="14.1" customHeight="1">
      <c r="D1673"/>
    </row>
    <row r="1674" spans="4:4" ht="14.1" customHeight="1">
      <c r="D1674"/>
    </row>
    <row r="1675" spans="4:4" ht="14.1" customHeight="1">
      <c r="D1675"/>
    </row>
    <row r="1676" spans="4:4" ht="14.1" customHeight="1">
      <c r="D1676"/>
    </row>
    <row r="1677" spans="4:4" ht="14.1" customHeight="1">
      <c r="D1677"/>
    </row>
    <row r="1678" spans="4:4" ht="14.1" customHeight="1">
      <c r="D1678"/>
    </row>
    <row r="1679" spans="4:4" ht="14.1" customHeight="1">
      <c r="D1679"/>
    </row>
    <row r="1680" spans="4:4" ht="14.1" customHeight="1">
      <c r="D1680"/>
    </row>
    <row r="1681" spans="4:4" ht="14.1" customHeight="1">
      <c r="D1681"/>
    </row>
    <row r="1682" spans="4:4" ht="14.1" customHeight="1">
      <c r="D1682"/>
    </row>
    <row r="1683" spans="4:4" ht="14.1" customHeight="1">
      <c r="D1683"/>
    </row>
    <row r="1684" spans="4:4" ht="14.1" customHeight="1">
      <c r="D1684"/>
    </row>
    <row r="1685" spans="4:4" ht="14.1" customHeight="1">
      <c r="D1685"/>
    </row>
    <row r="1686" spans="4:4" ht="14.1" customHeight="1">
      <c r="D1686"/>
    </row>
    <row r="1687" spans="4:4" ht="14.1" customHeight="1">
      <c r="D1687"/>
    </row>
    <row r="1688" spans="4:4" ht="14.1" customHeight="1">
      <c r="D1688"/>
    </row>
    <row r="1689" spans="4:4" ht="14.1" customHeight="1">
      <c r="D1689"/>
    </row>
    <row r="1690" spans="4:4" ht="14.1" customHeight="1">
      <c r="D1690"/>
    </row>
    <row r="1691" spans="4:4" ht="14.1" customHeight="1">
      <c r="D1691"/>
    </row>
    <row r="1692" spans="4:4" ht="14.1" customHeight="1">
      <c r="D1692"/>
    </row>
    <row r="1693" spans="4:4" ht="14.1" customHeight="1">
      <c r="D1693"/>
    </row>
    <row r="1694" spans="4:4" ht="14.1" customHeight="1">
      <c r="D1694"/>
    </row>
    <row r="1695" spans="4:4" ht="14.1" customHeight="1">
      <c r="D1695"/>
    </row>
    <row r="1696" spans="4:4" ht="14.1" customHeight="1">
      <c r="D1696"/>
    </row>
    <row r="1697" spans="4:4" ht="14.1" customHeight="1">
      <c r="D1697"/>
    </row>
    <row r="1698" spans="4:4" ht="14.1" customHeight="1">
      <c r="D1698"/>
    </row>
    <row r="1699" spans="4:4" ht="14.1" customHeight="1">
      <c r="D1699"/>
    </row>
    <row r="1700" spans="4:4" ht="14.1" customHeight="1">
      <c r="D1700"/>
    </row>
    <row r="1701" spans="4:4" ht="14.1" customHeight="1">
      <c r="D1701"/>
    </row>
    <row r="1702" spans="4:4" ht="14.1" customHeight="1">
      <c r="D1702"/>
    </row>
    <row r="1703" spans="4:4" ht="14.1" customHeight="1">
      <c r="D1703"/>
    </row>
    <row r="1704" spans="4:4" ht="14.1" customHeight="1">
      <c r="D1704"/>
    </row>
    <row r="1705" spans="4:4" ht="14.1" customHeight="1">
      <c r="D1705"/>
    </row>
    <row r="1706" spans="4:4" ht="14.1" customHeight="1">
      <c r="D1706"/>
    </row>
    <row r="1707" spans="4:4" ht="14.1" customHeight="1">
      <c r="D1707"/>
    </row>
    <row r="1708" spans="4:4" ht="14.1" customHeight="1">
      <c r="D1708"/>
    </row>
    <row r="1709" spans="4:4" ht="14.1" customHeight="1">
      <c r="D1709"/>
    </row>
    <row r="1710" spans="4:4" ht="14.1" customHeight="1">
      <c r="D1710"/>
    </row>
    <row r="1711" spans="4:4" ht="14.1" customHeight="1">
      <c r="D1711"/>
    </row>
    <row r="1712" spans="4:4" ht="14.1" customHeight="1">
      <c r="D1712"/>
    </row>
    <row r="1713" spans="4:4" ht="14.1" customHeight="1">
      <c r="D1713"/>
    </row>
    <row r="1714" spans="4:4" ht="14.1" customHeight="1">
      <c r="D1714"/>
    </row>
    <row r="1715" spans="4:4" ht="14.1" customHeight="1">
      <c r="D1715"/>
    </row>
    <row r="1716" spans="4:4" ht="14.1" customHeight="1">
      <c r="D1716"/>
    </row>
    <row r="1717" spans="4:4" ht="14.1" customHeight="1">
      <c r="D1717"/>
    </row>
    <row r="1718" spans="4:4" ht="14.1" customHeight="1">
      <c r="D1718"/>
    </row>
    <row r="1719" spans="4:4" ht="14.1" customHeight="1">
      <c r="D1719"/>
    </row>
    <row r="1720" spans="4:4" ht="14.1" customHeight="1">
      <c r="D1720"/>
    </row>
    <row r="1721" spans="4:4" ht="14.1" customHeight="1">
      <c r="D1721"/>
    </row>
    <row r="1722" spans="4:4" ht="14.1" customHeight="1">
      <c r="D1722"/>
    </row>
    <row r="1723" spans="4:4" ht="14.1" customHeight="1">
      <c r="D1723"/>
    </row>
    <row r="1724" spans="4:4" ht="14.1" customHeight="1">
      <c r="D1724"/>
    </row>
    <row r="1725" spans="4:4" ht="14.1" customHeight="1">
      <c r="D1725"/>
    </row>
    <row r="1726" spans="4:4" ht="14.1" customHeight="1">
      <c r="D1726"/>
    </row>
    <row r="1727" spans="4:4" ht="14.1" customHeight="1">
      <c r="D1727"/>
    </row>
    <row r="1728" spans="4:4" ht="14.1" customHeight="1">
      <c r="D1728"/>
    </row>
    <row r="1729" spans="4:4" ht="14.1" customHeight="1">
      <c r="D1729"/>
    </row>
    <row r="1730" spans="4:4" ht="14.1" customHeight="1">
      <c r="D1730"/>
    </row>
    <row r="1731" spans="4:4" ht="14.1" customHeight="1">
      <c r="D1731"/>
    </row>
    <row r="1732" spans="4:4" ht="14.1" customHeight="1">
      <c r="D1732"/>
    </row>
    <row r="1733" spans="4:4" ht="14.1" customHeight="1">
      <c r="D1733"/>
    </row>
    <row r="1734" spans="4:4" ht="14.1" customHeight="1">
      <c r="D1734"/>
    </row>
    <row r="1735" spans="4:4" ht="14.1" customHeight="1">
      <c r="D1735"/>
    </row>
    <row r="1736" spans="4:4" ht="14.1" customHeight="1">
      <c r="D1736"/>
    </row>
    <row r="1737" spans="4:4" ht="14.1" customHeight="1">
      <c r="D1737"/>
    </row>
    <row r="1738" spans="4:4" ht="14.1" customHeight="1">
      <c r="D1738"/>
    </row>
    <row r="1739" spans="4:4" ht="14.1" customHeight="1">
      <c r="D1739"/>
    </row>
    <row r="1740" spans="4:4" ht="14.1" customHeight="1">
      <c r="D1740"/>
    </row>
    <row r="1741" spans="4:4" ht="14.1" customHeight="1">
      <c r="D1741"/>
    </row>
    <row r="1742" spans="4:4" ht="14.1" customHeight="1">
      <c r="D1742"/>
    </row>
    <row r="1743" spans="4:4" ht="14.1" customHeight="1">
      <c r="D1743"/>
    </row>
    <row r="1744" spans="4:4" ht="14.1" customHeight="1">
      <c r="D1744"/>
    </row>
    <row r="1745" spans="4:4" ht="14.1" customHeight="1">
      <c r="D1745"/>
    </row>
    <row r="1746" spans="4:4" ht="14.1" customHeight="1">
      <c r="D1746"/>
    </row>
    <row r="1747" spans="4:4" ht="14.1" customHeight="1">
      <c r="D1747"/>
    </row>
    <row r="1748" spans="4:4" ht="14.1" customHeight="1">
      <c r="D1748"/>
    </row>
    <row r="1749" spans="4:4" ht="14.1" customHeight="1">
      <c r="D1749"/>
    </row>
    <row r="1750" spans="4:4" ht="14.1" customHeight="1">
      <c r="D1750"/>
    </row>
    <row r="1751" spans="4:4" ht="14.1" customHeight="1">
      <c r="D1751"/>
    </row>
    <row r="1752" spans="4:4" ht="14.1" customHeight="1">
      <c r="D1752"/>
    </row>
    <row r="1753" spans="4:4" ht="14.1" customHeight="1">
      <c r="D1753"/>
    </row>
    <row r="1754" spans="4:4" ht="14.1" customHeight="1">
      <c r="D1754"/>
    </row>
    <row r="1755" spans="4:4" ht="14.1" customHeight="1">
      <c r="D1755"/>
    </row>
    <row r="1756" spans="4:4" ht="14.1" customHeight="1">
      <c r="D1756"/>
    </row>
    <row r="1757" spans="4:4" ht="14.1" customHeight="1">
      <c r="D1757"/>
    </row>
    <row r="1758" spans="4:4" ht="14.1" customHeight="1">
      <c r="D1758"/>
    </row>
    <row r="1759" spans="4:4" ht="14.1" customHeight="1">
      <c r="D1759"/>
    </row>
    <row r="1760" spans="4:4" ht="14.1" customHeight="1">
      <c r="D1760"/>
    </row>
    <row r="1761" spans="4:4" ht="14.1" customHeight="1">
      <c r="D1761"/>
    </row>
    <row r="1762" spans="4:4" ht="14.1" customHeight="1">
      <c r="D1762"/>
    </row>
    <row r="1763" spans="4:4" ht="14.1" customHeight="1">
      <c r="D1763"/>
    </row>
    <row r="1764" spans="4:4" ht="14.1" customHeight="1">
      <c r="D1764"/>
    </row>
    <row r="1765" spans="4:4" ht="14.1" customHeight="1">
      <c r="D1765"/>
    </row>
    <row r="1766" spans="4:4" ht="14.1" customHeight="1">
      <c r="D1766"/>
    </row>
    <row r="1767" spans="4:4" ht="14.1" customHeight="1">
      <c r="D1767"/>
    </row>
    <row r="1768" spans="4:4" ht="14.1" customHeight="1">
      <c r="D1768"/>
    </row>
    <row r="1769" spans="4:4" ht="14.1" customHeight="1">
      <c r="D1769"/>
    </row>
    <row r="1770" spans="4:4" ht="14.1" customHeight="1">
      <c r="D1770"/>
    </row>
    <row r="1771" spans="4:4" ht="14.1" customHeight="1">
      <c r="D1771"/>
    </row>
    <row r="1772" spans="4:4" ht="14.1" customHeight="1">
      <c r="D1772"/>
    </row>
    <row r="1773" spans="4:4" ht="14.1" customHeight="1">
      <c r="D1773"/>
    </row>
    <row r="1774" spans="4:4" ht="14.1" customHeight="1">
      <c r="D1774"/>
    </row>
    <row r="1775" spans="4:4" ht="14.1" customHeight="1">
      <c r="D1775"/>
    </row>
    <row r="1776" spans="4:4" ht="14.1" customHeight="1">
      <c r="D1776"/>
    </row>
    <row r="1777" spans="4:4" ht="14.1" customHeight="1">
      <c r="D1777"/>
    </row>
    <row r="1778" spans="4:4" ht="14.1" customHeight="1">
      <c r="D1778"/>
    </row>
    <row r="1779" spans="4:4" ht="14.1" customHeight="1">
      <c r="D1779"/>
    </row>
    <row r="1780" spans="4:4" ht="14.1" customHeight="1">
      <c r="D1780"/>
    </row>
    <row r="1781" spans="4:4" ht="14.1" customHeight="1">
      <c r="D1781"/>
    </row>
    <row r="1782" spans="4:4" ht="14.1" customHeight="1">
      <c r="D1782"/>
    </row>
    <row r="1783" spans="4:4" ht="14.1" customHeight="1">
      <c r="D1783"/>
    </row>
    <row r="1784" spans="4:4" ht="14.1" customHeight="1">
      <c r="D1784"/>
    </row>
    <row r="1785" spans="4:4" ht="14.1" customHeight="1">
      <c r="D1785"/>
    </row>
    <row r="1786" spans="4:4" ht="14.1" customHeight="1">
      <c r="D1786"/>
    </row>
    <row r="1787" spans="4:4" ht="14.1" customHeight="1">
      <c r="D1787"/>
    </row>
    <row r="1788" spans="4:4" ht="14.1" customHeight="1">
      <c r="D1788"/>
    </row>
    <row r="1789" spans="4:4" ht="14.1" customHeight="1">
      <c r="D1789"/>
    </row>
    <row r="1790" spans="4:4" ht="14.1" customHeight="1">
      <c r="D1790"/>
    </row>
    <row r="1791" spans="4:4" ht="14.1" customHeight="1">
      <c r="D1791"/>
    </row>
    <row r="1792" spans="4:4" ht="14.1" customHeight="1">
      <c r="D1792"/>
    </row>
    <row r="1793" spans="4:4" ht="14.1" customHeight="1">
      <c r="D1793"/>
    </row>
    <row r="1794" spans="4:4" ht="14.1" customHeight="1">
      <c r="D1794"/>
    </row>
    <row r="1795" spans="4:4" ht="14.1" customHeight="1">
      <c r="D1795"/>
    </row>
    <row r="1796" spans="4:4" ht="14.1" customHeight="1">
      <c r="D1796"/>
    </row>
    <row r="1797" spans="4:4" ht="14.1" customHeight="1">
      <c r="D1797"/>
    </row>
    <row r="1798" spans="4:4" ht="14.1" customHeight="1">
      <c r="D1798"/>
    </row>
    <row r="1799" spans="4:4" ht="14.1" customHeight="1">
      <c r="D1799"/>
    </row>
    <row r="1800" spans="4:4" ht="14.1" customHeight="1">
      <c r="D1800"/>
    </row>
    <row r="1801" spans="4:4" ht="14.1" customHeight="1">
      <c r="D1801"/>
    </row>
    <row r="1802" spans="4:4" ht="14.1" customHeight="1">
      <c r="D1802"/>
    </row>
    <row r="1803" spans="4:4" ht="14.1" customHeight="1">
      <c r="D1803"/>
    </row>
    <row r="1804" spans="4:4" ht="14.1" customHeight="1">
      <c r="D1804"/>
    </row>
    <row r="1805" spans="4:4" ht="14.1" customHeight="1">
      <c r="D1805"/>
    </row>
    <row r="1806" spans="4:4" ht="14.1" customHeight="1">
      <c r="D1806"/>
    </row>
    <row r="1807" spans="4:4" ht="14.1" customHeight="1">
      <c r="D1807"/>
    </row>
    <row r="1808" spans="4:4" ht="14.1" customHeight="1">
      <c r="D1808"/>
    </row>
    <row r="1809" spans="4:4" ht="14.1" customHeight="1">
      <c r="D1809"/>
    </row>
    <row r="1810" spans="4:4" ht="14.1" customHeight="1">
      <c r="D1810"/>
    </row>
    <row r="1811" spans="4:4" ht="14.1" customHeight="1">
      <c r="D1811"/>
    </row>
    <row r="1812" spans="4:4" ht="14.1" customHeight="1">
      <c r="D1812"/>
    </row>
    <row r="1813" spans="4:4" ht="14.1" customHeight="1">
      <c r="D1813"/>
    </row>
    <row r="1814" spans="4:4" ht="14.1" customHeight="1">
      <c r="D1814"/>
    </row>
    <row r="1815" spans="4:4" ht="14.1" customHeight="1">
      <c r="D1815"/>
    </row>
    <row r="1816" spans="4:4" ht="14.1" customHeight="1">
      <c r="D1816"/>
    </row>
    <row r="1817" spans="4:4" ht="14.1" customHeight="1">
      <c r="D1817"/>
    </row>
    <row r="1818" spans="4:4" ht="14.1" customHeight="1">
      <c r="D1818"/>
    </row>
    <row r="1819" spans="4:4" ht="14.1" customHeight="1">
      <c r="D1819"/>
    </row>
    <row r="1820" spans="4:4" ht="14.1" customHeight="1">
      <c r="D1820"/>
    </row>
    <row r="1821" spans="4:4" ht="14.1" customHeight="1">
      <c r="D1821"/>
    </row>
    <row r="1822" spans="4:4" ht="14.1" customHeight="1">
      <c r="D1822"/>
    </row>
    <row r="1823" spans="4:4" ht="14.1" customHeight="1">
      <c r="D1823"/>
    </row>
    <row r="1824" spans="4:4" ht="14.1" customHeight="1">
      <c r="D1824"/>
    </row>
    <row r="1825" spans="4:4" ht="14.1" customHeight="1">
      <c r="D1825"/>
    </row>
    <row r="1826" spans="4:4" ht="14.1" customHeight="1">
      <c r="D1826"/>
    </row>
    <row r="1827" spans="4:4" ht="14.1" customHeight="1">
      <c r="D1827"/>
    </row>
    <row r="1828" spans="4:4" ht="14.1" customHeight="1">
      <c r="D1828"/>
    </row>
    <row r="1829" spans="4:4" ht="14.1" customHeight="1">
      <c r="D1829"/>
    </row>
    <row r="1830" spans="4:4" ht="14.1" customHeight="1">
      <c r="D1830"/>
    </row>
    <row r="1831" spans="4:4" ht="14.1" customHeight="1">
      <c r="D1831"/>
    </row>
    <row r="1832" spans="4:4" ht="14.1" customHeight="1">
      <c r="D1832"/>
    </row>
    <row r="1833" spans="4:4" ht="14.1" customHeight="1">
      <c r="D1833"/>
    </row>
    <row r="1834" spans="4:4" ht="14.1" customHeight="1">
      <c r="D1834"/>
    </row>
    <row r="1835" spans="4:4" ht="14.1" customHeight="1">
      <c r="D1835"/>
    </row>
    <row r="1836" spans="4:4" ht="14.1" customHeight="1">
      <c r="D1836"/>
    </row>
    <row r="1837" spans="4:4" ht="14.1" customHeight="1">
      <c r="D1837"/>
    </row>
    <row r="1838" spans="4:4" ht="14.1" customHeight="1">
      <c r="D1838"/>
    </row>
    <row r="1839" spans="4:4" ht="14.1" customHeight="1">
      <c r="D1839"/>
    </row>
    <row r="1840" spans="4:4" ht="14.1" customHeight="1">
      <c r="D1840"/>
    </row>
    <row r="1841" spans="4:4" ht="14.1" customHeight="1">
      <c r="D1841"/>
    </row>
    <row r="1842" spans="4:4" ht="14.1" customHeight="1">
      <c r="D1842"/>
    </row>
    <row r="1843" spans="4:4" ht="14.1" customHeight="1">
      <c r="D1843"/>
    </row>
    <row r="1844" spans="4:4" ht="14.1" customHeight="1">
      <c r="D1844"/>
    </row>
    <row r="1845" spans="4:4" ht="14.1" customHeight="1">
      <c r="D1845"/>
    </row>
    <row r="1846" spans="4:4" ht="14.1" customHeight="1">
      <c r="D1846"/>
    </row>
    <row r="1847" spans="4:4" ht="14.1" customHeight="1">
      <c r="D1847"/>
    </row>
    <row r="1848" spans="4:4" ht="14.1" customHeight="1">
      <c r="D1848"/>
    </row>
    <row r="1849" spans="4:4" ht="14.1" customHeight="1">
      <c r="D1849"/>
    </row>
    <row r="1850" spans="4:4" ht="14.1" customHeight="1">
      <c r="D1850"/>
    </row>
    <row r="1851" spans="4:4" ht="14.1" customHeight="1">
      <c r="D1851"/>
    </row>
    <row r="1852" spans="4:4" ht="14.1" customHeight="1">
      <c r="D1852"/>
    </row>
    <row r="1853" spans="4:4" ht="14.1" customHeight="1">
      <c r="D1853"/>
    </row>
    <row r="1854" spans="4:4" ht="14.1" customHeight="1">
      <c r="D1854"/>
    </row>
    <row r="1855" spans="4:4" ht="14.1" customHeight="1">
      <c r="D1855"/>
    </row>
    <row r="1856" spans="4:4" ht="14.1" customHeight="1">
      <c r="D1856"/>
    </row>
    <row r="1857" spans="4:4" ht="14.1" customHeight="1">
      <c r="D1857"/>
    </row>
    <row r="1858" spans="4:4" ht="14.1" customHeight="1">
      <c r="D1858"/>
    </row>
    <row r="1859" spans="4:4" ht="14.1" customHeight="1">
      <c r="D1859"/>
    </row>
    <row r="1860" spans="4:4" ht="14.1" customHeight="1">
      <c r="D1860"/>
    </row>
    <row r="1861" spans="4:4" ht="14.1" customHeight="1">
      <c r="D1861"/>
    </row>
    <row r="1862" spans="4:4" ht="14.1" customHeight="1">
      <c r="D1862"/>
    </row>
    <row r="1863" spans="4:4" ht="14.1" customHeight="1">
      <c r="D1863"/>
    </row>
    <row r="1864" spans="4:4" ht="14.1" customHeight="1">
      <c r="D1864"/>
    </row>
    <row r="1865" spans="4:4" ht="14.1" customHeight="1">
      <c r="D1865"/>
    </row>
    <row r="1866" spans="4:4" ht="14.1" customHeight="1">
      <c r="D1866"/>
    </row>
    <row r="1867" spans="4:4" ht="14.1" customHeight="1">
      <c r="D1867"/>
    </row>
    <row r="1868" spans="4:4" ht="14.1" customHeight="1">
      <c r="D1868"/>
    </row>
    <row r="1869" spans="4:4" ht="14.1" customHeight="1">
      <c r="D1869"/>
    </row>
    <row r="1870" spans="4:4" ht="14.1" customHeight="1">
      <c r="D1870"/>
    </row>
    <row r="1871" spans="4:4" ht="14.1" customHeight="1">
      <c r="D1871"/>
    </row>
    <row r="1872" spans="4:4" ht="14.1" customHeight="1">
      <c r="D1872"/>
    </row>
    <row r="1873" spans="4:4" ht="14.1" customHeight="1">
      <c r="D1873"/>
    </row>
    <row r="1874" spans="4:4" ht="14.1" customHeight="1">
      <c r="D1874"/>
    </row>
    <row r="1875" spans="4:4" ht="14.1" customHeight="1">
      <c r="D1875"/>
    </row>
    <row r="1876" spans="4:4" ht="14.1" customHeight="1">
      <c r="D1876"/>
    </row>
    <row r="1877" spans="4:4" ht="14.1" customHeight="1">
      <c r="D1877"/>
    </row>
    <row r="1878" spans="4:4" ht="14.1" customHeight="1">
      <c r="D1878"/>
    </row>
    <row r="1879" spans="4:4" ht="14.1" customHeight="1">
      <c r="D1879"/>
    </row>
    <row r="1880" spans="4:4" ht="14.1" customHeight="1">
      <c r="D1880"/>
    </row>
    <row r="1881" spans="4:4" ht="14.1" customHeight="1">
      <c r="D1881"/>
    </row>
    <row r="1882" spans="4:4" ht="14.1" customHeight="1">
      <c r="D1882"/>
    </row>
    <row r="1883" spans="4:4" ht="14.1" customHeight="1">
      <c r="D1883"/>
    </row>
    <row r="1884" spans="4:4" ht="14.1" customHeight="1">
      <c r="D1884"/>
    </row>
    <row r="1885" spans="4:4" ht="14.1" customHeight="1">
      <c r="D1885"/>
    </row>
    <row r="1886" spans="4:4" ht="14.1" customHeight="1">
      <c r="D1886"/>
    </row>
    <row r="1887" spans="4:4" ht="14.1" customHeight="1">
      <c r="D1887"/>
    </row>
    <row r="1888" spans="4:4" ht="14.1" customHeight="1">
      <c r="D1888"/>
    </row>
    <row r="1889" spans="4:4" ht="14.1" customHeight="1">
      <c r="D1889"/>
    </row>
    <row r="1890" spans="4:4" ht="14.1" customHeight="1">
      <c r="D1890"/>
    </row>
    <row r="1891" spans="4:4" ht="14.1" customHeight="1">
      <c r="D1891"/>
    </row>
    <row r="1892" spans="4:4" ht="14.1" customHeight="1">
      <c r="D1892"/>
    </row>
    <row r="1893" spans="4:4" ht="14.1" customHeight="1">
      <c r="D1893"/>
    </row>
    <row r="1894" spans="4:4" ht="14.1" customHeight="1">
      <c r="D1894"/>
    </row>
    <row r="1895" spans="4:4" ht="14.1" customHeight="1">
      <c r="D1895"/>
    </row>
    <row r="1896" spans="4:4" ht="14.1" customHeight="1">
      <c r="D1896"/>
    </row>
    <row r="1897" spans="4:4" ht="14.1" customHeight="1">
      <c r="D1897"/>
    </row>
    <row r="1898" spans="4:4" ht="14.1" customHeight="1">
      <c r="D1898"/>
    </row>
    <row r="1899" spans="4:4" ht="14.1" customHeight="1">
      <c r="D1899"/>
    </row>
    <row r="1900" spans="4:4" ht="14.1" customHeight="1">
      <c r="D1900"/>
    </row>
    <row r="1901" spans="4:4" ht="14.1" customHeight="1">
      <c r="D1901"/>
    </row>
    <row r="1902" spans="4:4" ht="14.1" customHeight="1">
      <c r="D1902"/>
    </row>
    <row r="1903" spans="4:4" ht="14.1" customHeight="1">
      <c r="D1903"/>
    </row>
    <row r="1904" spans="4:4" ht="14.1" customHeight="1">
      <c r="D1904"/>
    </row>
    <row r="1905" spans="4:4" ht="14.1" customHeight="1">
      <c r="D1905"/>
    </row>
    <row r="1906" spans="4:4" ht="14.1" customHeight="1">
      <c r="D1906"/>
    </row>
    <row r="1907" spans="4:4" ht="14.1" customHeight="1">
      <c r="D1907"/>
    </row>
    <row r="1908" spans="4:4" ht="14.1" customHeight="1">
      <c r="D1908"/>
    </row>
    <row r="1909" spans="4:4" ht="14.1" customHeight="1">
      <c r="D1909"/>
    </row>
    <row r="1910" spans="4:4" ht="14.1" customHeight="1">
      <c r="D1910"/>
    </row>
    <row r="1911" spans="4:4" ht="14.1" customHeight="1">
      <c r="D1911"/>
    </row>
    <row r="1912" spans="4:4" ht="14.1" customHeight="1">
      <c r="D1912"/>
    </row>
    <row r="1913" spans="4:4" ht="14.1" customHeight="1">
      <c r="D1913"/>
    </row>
    <row r="1914" spans="4:4" ht="14.1" customHeight="1">
      <c r="D1914"/>
    </row>
    <row r="1915" spans="4:4" ht="14.1" customHeight="1">
      <c r="D1915"/>
    </row>
    <row r="1916" spans="4:4" ht="14.1" customHeight="1">
      <c r="D1916"/>
    </row>
    <row r="1917" spans="4:4" ht="14.1" customHeight="1">
      <c r="D1917"/>
    </row>
    <row r="1918" spans="4:4" ht="14.1" customHeight="1">
      <c r="D1918"/>
    </row>
    <row r="1919" spans="4:4" ht="14.1" customHeight="1">
      <c r="D1919"/>
    </row>
    <row r="1920" spans="4:4" ht="14.1" customHeight="1">
      <c r="D1920"/>
    </row>
    <row r="1921" spans="4:4" ht="14.1" customHeight="1">
      <c r="D1921"/>
    </row>
    <row r="1922" spans="4:4" ht="14.1" customHeight="1">
      <c r="D1922"/>
    </row>
    <row r="1923" spans="4:4" ht="14.1" customHeight="1">
      <c r="D1923"/>
    </row>
    <row r="1924" spans="4:4" ht="14.1" customHeight="1">
      <c r="D1924"/>
    </row>
    <row r="1925" spans="4:4" ht="14.1" customHeight="1">
      <c r="D1925"/>
    </row>
    <row r="1926" spans="4:4" ht="14.1" customHeight="1">
      <c r="D1926"/>
    </row>
    <row r="1927" spans="4:4" ht="14.1" customHeight="1">
      <c r="D1927"/>
    </row>
    <row r="1928" spans="4:4" ht="14.1" customHeight="1">
      <c r="D1928"/>
    </row>
    <row r="1929" spans="4:4" ht="14.1" customHeight="1">
      <c r="D1929"/>
    </row>
    <row r="1930" spans="4:4" ht="14.1" customHeight="1">
      <c r="D1930"/>
    </row>
    <row r="1931" spans="4:4" ht="14.1" customHeight="1">
      <c r="D1931"/>
    </row>
    <row r="1932" spans="4:4" ht="14.1" customHeight="1">
      <c r="D1932"/>
    </row>
    <row r="1933" spans="4:4" ht="14.1" customHeight="1">
      <c r="D1933"/>
    </row>
    <row r="1934" spans="4:4" ht="14.1" customHeight="1">
      <c r="D1934"/>
    </row>
    <row r="1935" spans="4:4" ht="14.1" customHeight="1">
      <c r="D1935"/>
    </row>
    <row r="1936" spans="4:4" ht="14.1" customHeight="1">
      <c r="D1936"/>
    </row>
    <row r="1937" spans="4:4" ht="14.1" customHeight="1">
      <c r="D1937"/>
    </row>
    <row r="1938" spans="4:4" ht="14.1" customHeight="1">
      <c r="D1938"/>
    </row>
    <row r="1939" spans="4:4" ht="14.1" customHeight="1">
      <c r="D1939"/>
    </row>
    <row r="1940" spans="4:4" ht="14.1" customHeight="1">
      <c r="D1940"/>
    </row>
    <row r="1941" spans="4:4" ht="14.1" customHeight="1">
      <c r="D1941"/>
    </row>
    <row r="1942" spans="4:4" ht="14.1" customHeight="1">
      <c r="D1942"/>
    </row>
    <row r="1943" spans="4:4" ht="14.1" customHeight="1">
      <c r="D1943"/>
    </row>
    <row r="1944" spans="4:4" ht="14.1" customHeight="1">
      <c r="D1944"/>
    </row>
    <row r="1945" spans="4:4" ht="14.1" customHeight="1">
      <c r="D1945"/>
    </row>
    <row r="1946" spans="4:4" ht="14.1" customHeight="1">
      <c r="D1946"/>
    </row>
    <row r="1947" spans="4:4" ht="14.1" customHeight="1">
      <c r="D1947"/>
    </row>
    <row r="1948" spans="4:4" ht="14.1" customHeight="1">
      <c r="D1948"/>
    </row>
    <row r="1949" spans="4:4" ht="14.1" customHeight="1">
      <c r="D1949"/>
    </row>
    <row r="1950" spans="4:4" ht="14.1" customHeight="1">
      <c r="D1950"/>
    </row>
    <row r="1951" spans="4:4" ht="14.1" customHeight="1">
      <c r="D1951"/>
    </row>
    <row r="1952" spans="4:4" ht="14.1" customHeight="1">
      <c r="D1952"/>
    </row>
    <row r="1953" spans="4:4" ht="14.1" customHeight="1">
      <c r="D1953"/>
    </row>
    <row r="1954" spans="4:4" ht="14.1" customHeight="1">
      <c r="D1954"/>
    </row>
    <row r="1955" spans="4:4" ht="14.1" customHeight="1">
      <c r="D1955"/>
    </row>
    <row r="1956" spans="4:4" ht="14.1" customHeight="1">
      <c r="D1956"/>
    </row>
    <row r="1957" spans="4:4" ht="14.1" customHeight="1">
      <c r="D1957"/>
    </row>
    <row r="1958" spans="4:4" ht="14.1" customHeight="1">
      <c r="D1958"/>
    </row>
    <row r="1959" spans="4:4" ht="14.1" customHeight="1">
      <c r="D1959"/>
    </row>
    <row r="1960" spans="4:4" ht="14.1" customHeight="1">
      <c r="D1960"/>
    </row>
    <row r="1961" spans="4:4" ht="14.1" customHeight="1">
      <c r="D1961"/>
    </row>
    <row r="1962" spans="4:4" ht="14.1" customHeight="1">
      <c r="D1962"/>
    </row>
    <row r="1963" spans="4:4" ht="14.1" customHeight="1">
      <c r="D1963"/>
    </row>
    <row r="1964" spans="4:4" ht="14.1" customHeight="1">
      <c r="D1964"/>
    </row>
    <row r="1965" spans="4:4" ht="14.1" customHeight="1">
      <c r="D1965"/>
    </row>
    <row r="1966" spans="4:4" ht="14.1" customHeight="1">
      <c r="D1966"/>
    </row>
    <row r="1967" spans="4:4" ht="14.1" customHeight="1">
      <c r="D1967"/>
    </row>
    <row r="1968" spans="4:4" ht="14.1" customHeight="1">
      <c r="D1968"/>
    </row>
    <row r="1969" spans="4:4" ht="14.1" customHeight="1">
      <c r="D1969"/>
    </row>
    <row r="1970" spans="4:4" ht="14.1" customHeight="1">
      <c r="D1970"/>
    </row>
    <row r="1971" spans="4:4" ht="14.1" customHeight="1">
      <c r="D1971"/>
    </row>
    <row r="1972" spans="4:4" ht="14.1" customHeight="1">
      <c r="D1972"/>
    </row>
    <row r="1973" spans="4:4" ht="14.1" customHeight="1">
      <c r="D1973"/>
    </row>
    <row r="1974" spans="4:4" ht="14.1" customHeight="1">
      <c r="D1974"/>
    </row>
    <row r="1975" spans="4:4" ht="14.1" customHeight="1">
      <c r="D1975"/>
    </row>
    <row r="1976" spans="4:4" ht="14.1" customHeight="1">
      <c r="D1976"/>
    </row>
    <row r="1977" spans="4:4" ht="14.1" customHeight="1">
      <c r="D1977"/>
    </row>
    <row r="1978" spans="4:4" ht="14.1" customHeight="1">
      <c r="D1978"/>
    </row>
    <row r="1979" spans="4:4" ht="14.1" customHeight="1">
      <c r="D1979"/>
    </row>
    <row r="1980" spans="4:4" ht="14.1" customHeight="1">
      <c r="D1980"/>
    </row>
    <row r="1981" spans="4:4" ht="14.1" customHeight="1">
      <c r="D1981"/>
    </row>
    <row r="1982" spans="4:4" ht="14.1" customHeight="1">
      <c r="D1982"/>
    </row>
    <row r="1983" spans="4:4" ht="14.1" customHeight="1">
      <c r="D1983"/>
    </row>
    <row r="1984" spans="4:4" ht="14.1" customHeight="1">
      <c r="D1984"/>
    </row>
    <row r="1985" spans="4:4" ht="14.1" customHeight="1">
      <c r="D1985"/>
    </row>
    <row r="1986" spans="4:4" ht="14.1" customHeight="1">
      <c r="D1986"/>
    </row>
    <row r="1987" spans="4:4" ht="14.1" customHeight="1">
      <c r="D1987"/>
    </row>
    <row r="1988" spans="4:4" ht="14.1" customHeight="1">
      <c r="D1988"/>
    </row>
    <row r="1989" spans="4:4" ht="14.1" customHeight="1">
      <c r="D1989"/>
    </row>
    <row r="1990" spans="4:4" ht="14.1" customHeight="1">
      <c r="D1990"/>
    </row>
    <row r="1991" spans="4:4" ht="14.1" customHeight="1">
      <c r="D1991"/>
    </row>
    <row r="1992" spans="4:4" ht="14.1" customHeight="1">
      <c r="D1992"/>
    </row>
    <row r="1993" spans="4:4" ht="14.1" customHeight="1">
      <c r="D1993"/>
    </row>
    <row r="1994" spans="4:4" ht="14.1" customHeight="1">
      <c r="D1994"/>
    </row>
    <row r="1995" spans="4:4" ht="14.1" customHeight="1">
      <c r="D1995"/>
    </row>
    <row r="1996" spans="4:4" ht="14.1" customHeight="1">
      <c r="D1996"/>
    </row>
    <row r="1997" spans="4:4" ht="14.1" customHeight="1">
      <c r="D1997"/>
    </row>
    <row r="1998" spans="4:4" ht="14.1" customHeight="1">
      <c r="D1998"/>
    </row>
    <row r="1999" spans="4:4" ht="14.1" customHeight="1">
      <c r="D1999"/>
    </row>
    <row r="2000" spans="4:4" ht="14.1" customHeight="1">
      <c r="D2000"/>
    </row>
    <row r="2001" spans="4:4" ht="14.1" customHeight="1">
      <c r="D2001"/>
    </row>
    <row r="2002" spans="4:4" ht="14.1" customHeight="1">
      <c r="D2002"/>
    </row>
    <row r="2003" spans="4:4" ht="14.1" customHeight="1">
      <c r="D2003"/>
    </row>
    <row r="2004" spans="4:4" ht="14.1" customHeight="1">
      <c r="D2004"/>
    </row>
    <row r="2005" spans="4:4" ht="14.1" customHeight="1">
      <c r="D2005"/>
    </row>
    <row r="2006" spans="4:4" ht="14.1" customHeight="1">
      <c r="D2006"/>
    </row>
    <row r="2007" spans="4:4" ht="14.1" customHeight="1">
      <c r="D2007"/>
    </row>
    <row r="2008" spans="4:4" ht="14.1" customHeight="1">
      <c r="D2008"/>
    </row>
    <row r="2009" spans="4:4" ht="14.1" customHeight="1">
      <c r="D2009"/>
    </row>
    <row r="2010" spans="4:4" ht="14.1" customHeight="1">
      <c r="D2010"/>
    </row>
    <row r="2011" spans="4:4" ht="14.1" customHeight="1">
      <c r="D2011"/>
    </row>
    <row r="2012" spans="4:4" ht="14.1" customHeight="1">
      <c r="D2012"/>
    </row>
    <row r="2013" spans="4:4" ht="14.1" customHeight="1">
      <c r="D2013"/>
    </row>
    <row r="2014" spans="4:4" ht="14.1" customHeight="1">
      <c r="D2014"/>
    </row>
    <row r="2015" spans="4:4" ht="14.1" customHeight="1">
      <c r="D2015"/>
    </row>
    <row r="2016" spans="4:4" ht="14.1" customHeight="1">
      <c r="D2016"/>
    </row>
    <row r="2017" spans="4:4" ht="14.1" customHeight="1">
      <c r="D2017"/>
    </row>
    <row r="2018" spans="4:4" ht="14.1" customHeight="1">
      <c r="D2018"/>
    </row>
    <row r="2019" spans="4:4" ht="14.1" customHeight="1">
      <c r="D2019"/>
    </row>
    <row r="2020" spans="4:4" ht="14.1" customHeight="1">
      <c r="D2020"/>
    </row>
    <row r="2021" spans="4:4" ht="14.1" customHeight="1">
      <c r="D2021"/>
    </row>
    <row r="2022" spans="4:4" ht="14.1" customHeight="1">
      <c r="D2022"/>
    </row>
    <row r="2023" spans="4:4" ht="14.1" customHeight="1">
      <c r="D2023"/>
    </row>
    <row r="2024" spans="4:4" ht="14.1" customHeight="1">
      <c r="D2024"/>
    </row>
    <row r="2025" spans="4:4" ht="14.1" customHeight="1">
      <c r="D2025"/>
    </row>
    <row r="2026" spans="4:4" ht="14.1" customHeight="1">
      <c r="D2026"/>
    </row>
    <row r="2027" spans="4:4" ht="14.1" customHeight="1">
      <c r="D2027"/>
    </row>
    <row r="2028" spans="4:4" ht="14.1" customHeight="1">
      <c r="D2028"/>
    </row>
    <row r="2029" spans="4:4" ht="14.1" customHeight="1">
      <c r="D2029"/>
    </row>
    <row r="2030" spans="4:4" ht="14.1" customHeight="1">
      <c r="D2030"/>
    </row>
    <row r="2031" spans="4:4" ht="14.1" customHeight="1">
      <c r="D2031"/>
    </row>
    <row r="2032" spans="4:4" ht="14.1" customHeight="1">
      <c r="D2032"/>
    </row>
    <row r="2033" spans="4:4" ht="14.1" customHeight="1">
      <c r="D2033"/>
    </row>
    <row r="2034" spans="4:4" ht="14.1" customHeight="1">
      <c r="D2034"/>
    </row>
    <row r="2035" spans="4:4" ht="14.1" customHeight="1">
      <c r="D2035"/>
    </row>
    <row r="2036" spans="4:4" ht="14.1" customHeight="1">
      <c r="D2036"/>
    </row>
    <row r="2037" spans="4:4" ht="14.1" customHeight="1">
      <c r="D2037"/>
    </row>
    <row r="2038" spans="4:4" ht="14.1" customHeight="1">
      <c r="D2038"/>
    </row>
    <row r="2039" spans="4:4" ht="14.1" customHeight="1">
      <c r="D2039"/>
    </row>
    <row r="2040" spans="4:4" ht="14.1" customHeight="1">
      <c r="D2040"/>
    </row>
    <row r="2041" spans="4:4" ht="14.1" customHeight="1">
      <c r="D2041"/>
    </row>
    <row r="2042" spans="4:4" ht="14.1" customHeight="1">
      <c r="D2042"/>
    </row>
    <row r="2043" spans="4:4" ht="14.1" customHeight="1">
      <c r="D2043"/>
    </row>
    <row r="2044" spans="4:4" ht="14.1" customHeight="1">
      <c r="D2044"/>
    </row>
    <row r="2045" spans="4:4" ht="14.1" customHeight="1">
      <c r="D2045"/>
    </row>
    <row r="2046" spans="4:4" ht="14.1" customHeight="1">
      <c r="D2046"/>
    </row>
    <row r="2047" spans="4:4" ht="14.1" customHeight="1">
      <c r="D2047"/>
    </row>
    <row r="2048" spans="4:4" ht="14.1" customHeight="1">
      <c r="D2048"/>
    </row>
    <row r="2049" spans="4:4" ht="14.1" customHeight="1">
      <c r="D2049"/>
    </row>
    <row r="2050" spans="4:4" ht="14.1" customHeight="1">
      <c r="D2050"/>
    </row>
    <row r="2051" spans="4:4" ht="14.1" customHeight="1">
      <c r="D2051"/>
    </row>
    <row r="2052" spans="4:4" ht="14.1" customHeight="1">
      <c r="D2052"/>
    </row>
    <row r="2053" spans="4:4" ht="14.1" customHeight="1">
      <c r="D2053"/>
    </row>
    <row r="2054" spans="4:4" ht="14.1" customHeight="1">
      <c r="D2054"/>
    </row>
    <row r="2055" spans="4:4" ht="14.1" customHeight="1">
      <c r="D2055"/>
    </row>
    <row r="2056" spans="4:4" ht="14.1" customHeight="1">
      <c r="D2056"/>
    </row>
    <row r="2057" spans="4:4" ht="14.1" customHeight="1">
      <c r="D2057"/>
    </row>
    <row r="2058" spans="4:4" ht="14.1" customHeight="1">
      <c r="D2058"/>
    </row>
    <row r="2059" spans="4:4" ht="14.1" customHeight="1">
      <c r="D2059"/>
    </row>
    <row r="2060" spans="4:4" ht="14.1" customHeight="1">
      <c r="D2060"/>
    </row>
    <row r="2061" spans="4:4" ht="14.1" customHeight="1">
      <c r="D2061"/>
    </row>
    <row r="2062" spans="4:4" ht="14.1" customHeight="1">
      <c r="D2062"/>
    </row>
    <row r="2063" spans="4:4" ht="14.1" customHeight="1">
      <c r="D2063"/>
    </row>
    <row r="2064" spans="4:4" ht="14.1" customHeight="1">
      <c r="D2064"/>
    </row>
    <row r="2065" spans="4:4" ht="14.1" customHeight="1">
      <c r="D2065"/>
    </row>
    <row r="2066" spans="4:4" ht="14.1" customHeight="1">
      <c r="D2066"/>
    </row>
    <row r="2067" spans="4:4" ht="14.1" customHeight="1">
      <c r="D2067"/>
    </row>
    <row r="2068" spans="4:4" ht="14.1" customHeight="1">
      <c r="D2068"/>
    </row>
    <row r="2069" spans="4:4" ht="14.1" customHeight="1">
      <c r="D2069"/>
    </row>
    <row r="2070" spans="4:4" ht="14.1" customHeight="1">
      <c r="D2070"/>
    </row>
    <row r="2071" spans="4:4" ht="14.1" customHeight="1">
      <c r="D2071"/>
    </row>
    <row r="2072" spans="4:4" ht="14.1" customHeight="1">
      <c r="D2072"/>
    </row>
    <row r="2073" spans="4:4" ht="14.1" customHeight="1">
      <c r="D2073"/>
    </row>
    <row r="2074" spans="4:4" ht="14.1" customHeight="1">
      <c r="D2074"/>
    </row>
    <row r="2075" spans="4:4" ht="14.1" customHeight="1">
      <c r="D2075"/>
    </row>
    <row r="2076" spans="4:4" ht="14.1" customHeight="1">
      <c r="D2076"/>
    </row>
    <row r="2077" spans="4:4" ht="14.1" customHeight="1">
      <c r="D2077"/>
    </row>
    <row r="2078" spans="4:4" ht="14.1" customHeight="1">
      <c r="D2078"/>
    </row>
    <row r="2079" spans="4:4" ht="14.1" customHeight="1">
      <c r="D2079"/>
    </row>
    <row r="2080" spans="4:4" ht="14.1" customHeight="1">
      <c r="D2080"/>
    </row>
    <row r="2081" spans="4:4" ht="14.1" customHeight="1">
      <c r="D2081"/>
    </row>
    <row r="2082" spans="4:4" ht="14.1" customHeight="1">
      <c r="D2082"/>
    </row>
    <row r="2083" spans="4:4" ht="14.1" customHeight="1">
      <c r="D2083"/>
    </row>
    <row r="2084" spans="4:4" ht="14.1" customHeight="1">
      <c r="D2084"/>
    </row>
    <row r="2085" spans="4:4" ht="14.1" customHeight="1">
      <c r="D2085"/>
    </row>
    <row r="2086" spans="4:4" ht="14.1" customHeight="1">
      <c r="D2086"/>
    </row>
    <row r="2087" spans="4:4" ht="14.1" customHeight="1">
      <c r="D2087"/>
    </row>
    <row r="2088" spans="4:4" ht="14.1" customHeight="1">
      <c r="D2088"/>
    </row>
    <row r="2089" spans="4:4" ht="14.1" customHeight="1">
      <c r="D2089"/>
    </row>
    <row r="2090" spans="4:4" ht="14.1" customHeight="1">
      <c r="D2090"/>
    </row>
    <row r="2091" spans="4:4" ht="14.1" customHeight="1">
      <c r="D2091"/>
    </row>
    <row r="2092" spans="4:4" ht="14.1" customHeight="1">
      <c r="D2092"/>
    </row>
    <row r="2093" spans="4:4" ht="14.1" customHeight="1">
      <c r="D2093"/>
    </row>
    <row r="2094" spans="4:4" ht="14.1" customHeight="1">
      <c r="D2094"/>
    </row>
    <row r="2095" spans="4:4" ht="14.1" customHeight="1">
      <c r="D2095"/>
    </row>
    <row r="2096" spans="4:4" ht="14.1" customHeight="1">
      <c r="D2096"/>
    </row>
    <row r="2097" spans="4:4" ht="14.1" customHeight="1">
      <c r="D2097"/>
    </row>
    <row r="2098" spans="4:4" ht="14.1" customHeight="1">
      <c r="D2098"/>
    </row>
    <row r="2099" spans="4:4" ht="14.1" customHeight="1">
      <c r="D2099"/>
    </row>
    <row r="2100" spans="4:4" ht="14.1" customHeight="1">
      <c r="D2100"/>
    </row>
    <row r="2101" spans="4:4" ht="14.1" customHeight="1">
      <c r="D2101"/>
    </row>
    <row r="2102" spans="4:4" ht="14.1" customHeight="1">
      <c r="D2102"/>
    </row>
    <row r="2103" spans="4:4" ht="14.1" customHeight="1">
      <c r="D2103"/>
    </row>
    <row r="2104" spans="4:4" ht="14.1" customHeight="1">
      <c r="D2104"/>
    </row>
    <row r="2105" spans="4:4" ht="14.1" customHeight="1">
      <c r="D2105"/>
    </row>
    <row r="2106" spans="4:4" ht="14.1" customHeight="1">
      <c r="D2106"/>
    </row>
    <row r="2107" spans="4:4" ht="14.1" customHeight="1">
      <c r="D2107"/>
    </row>
    <row r="2108" spans="4:4" ht="14.1" customHeight="1">
      <c r="D2108"/>
    </row>
    <row r="2109" spans="4:4" ht="14.1" customHeight="1">
      <c r="D2109"/>
    </row>
    <row r="2110" spans="4:4" ht="14.1" customHeight="1">
      <c r="D2110"/>
    </row>
    <row r="2111" spans="4:4" ht="14.1" customHeight="1">
      <c r="D2111"/>
    </row>
    <row r="2112" spans="4:4" ht="14.1" customHeight="1">
      <c r="D2112"/>
    </row>
    <row r="2113" spans="4:4" ht="14.1" customHeight="1">
      <c r="D2113"/>
    </row>
    <row r="2114" spans="4:4" ht="14.1" customHeight="1">
      <c r="D2114"/>
    </row>
    <row r="2115" spans="4:4" ht="14.1" customHeight="1">
      <c r="D2115"/>
    </row>
    <row r="2116" spans="4:4" ht="14.1" customHeight="1">
      <c r="D2116"/>
    </row>
    <row r="2117" spans="4:4" ht="14.1" customHeight="1">
      <c r="D2117"/>
    </row>
    <row r="2118" spans="4:4" ht="14.1" customHeight="1">
      <c r="D2118"/>
    </row>
    <row r="2119" spans="4:4" ht="14.1" customHeight="1">
      <c r="D2119"/>
    </row>
    <row r="2120" spans="4:4" ht="14.1" customHeight="1">
      <c r="D2120"/>
    </row>
    <row r="2121" spans="4:4" ht="14.1" customHeight="1">
      <c r="D2121"/>
    </row>
    <row r="2122" spans="4:4" ht="14.1" customHeight="1">
      <c r="D2122"/>
    </row>
    <row r="2123" spans="4:4" ht="14.1" customHeight="1">
      <c r="D2123"/>
    </row>
    <row r="2124" spans="4:4" ht="14.1" customHeight="1">
      <c r="D2124"/>
    </row>
    <row r="2125" spans="4:4" ht="14.1" customHeight="1">
      <c r="D2125"/>
    </row>
    <row r="2126" spans="4:4" ht="14.1" customHeight="1">
      <c r="D2126"/>
    </row>
    <row r="2127" spans="4:4" ht="14.1" customHeight="1">
      <c r="D2127"/>
    </row>
    <row r="2128" spans="4:4" ht="14.1" customHeight="1">
      <c r="D2128"/>
    </row>
    <row r="2129" spans="4:4" ht="14.1" customHeight="1">
      <c r="D2129"/>
    </row>
    <row r="2130" spans="4:4" ht="14.1" customHeight="1">
      <c r="D2130"/>
    </row>
    <row r="2131" spans="4:4" ht="14.1" customHeight="1">
      <c r="D2131"/>
    </row>
    <row r="2132" spans="4:4" ht="14.1" customHeight="1">
      <c r="D2132"/>
    </row>
    <row r="2133" spans="4:4" ht="14.1" customHeight="1">
      <c r="D2133"/>
    </row>
    <row r="2134" spans="4:4" ht="14.1" customHeight="1">
      <c r="D2134"/>
    </row>
    <row r="2135" spans="4:4" ht="14.1" customHeight="1">
      <c r="D2135"/>
    </row>
    <row r="2136" spans="4:4" ht="14.1" customHeight="1">
      <c r="D2136"/>
    </row>
    <row r="2137" spans="4:4" ht="14.1" customHeight="1">
      <c r="D2137"/>
    </row>
    <row r="2138" spans="4:4" ht="14.1" customHeight="1">
      <c r="D2138"/>
    </row>
    <row r="2139" spans="4:4" ht="14.1" customHeight="1">
      <c r="D2139"/>
    </row>
    <row r="2140" spans="4:4" ht="14.1" customHeight="1">
      <c r="D2140"/>
    </row>
    <row r="2141" spans="4:4" ht="14.1" customHeight="1">
      <c r="D2141"/>
    </row>
    <row r="2142" spans="4:4" ht="14.1" customHeight="1">
      <c r="D2142"/>
    </row>
    <row r="2143" spans="4:4" ht="14.1" customHeight="1">
      <c r="D2143"/>
    </row>
    <row r="2144" spans="4:4" ht="14.1" customHeight="1">
      <c r="D2144"/>
    </row>
    <row r="2145" spans="4:4" ht="14.1" customHeight="1">
      <c r="D2145"/>
    </row>
    <row r="2146" spans="4:4" ht="14.1" customHeight="1">
      <c r="D2146"/>
    </row>
    <row r="2147" spans="4:4" ht="14.1" customHeight="1">
      <c r="D2147"/>
    </row>
    <row r="2148" spans="4:4" ht="14.1" customHeight="1">
      <c r="D2148"/>
    </row>
    <row r="2149" spans="4:4" ht="14.1" customHeight="1">
      <c r="D2149"/>
    </row>
    <row r="2150" spans="4:4" ht="14.1" customHeight="1">
      <c r="D2150"/>
    </row>
    <row r="2151" spans="4:4" ht="14.1" customHeight="1">
      <c r="D2151"/>
    </row>
    <row r="2152" spans="4:4" ht="14.1" customHeight="1">
      <c r="D2152"/>
    </row>
    <row r="2153" spans="4:4" ht="14.1" customHeight="1">
      <c r="D2153"/>
    </row>
    <row r="2154" spans="4:4" ht="14.1" customHeight="1">
      <c r="D2154"/>
    </row>
    <row r="2155" spans="4:4" ht="14.1" customHeight="1">
      <c r="D2155"/>
    </row>
    <row r="2156" spans="4:4" ht="14.1" customHeight="1">
      <c r="D2156"/>
    </row>
    <row r="2157" spans="4:4" ht="14.1" customHeight="1">
      <c r="D2157"/>
    </row>
    <row r="2158" spans="4:4" ht="14.1" customHeight="1">
      <c r="D2158"/>
    </row>
    <row r="2159" spans="4:4" ht="14.1" customHeight="1">
      <c r="D2159"/>
    </row>
    <row r="2160" spans="4:4" ht="14.1" customHeight="1">
      <c r="D2160"/>
    </row>
    <row r="2161" spans="4:4" ht="14.1" customHeight="1">
      <c r="D2161"/>
    </row>
    <row r="2162" spans="4:4" ht="14.1" customHeight="1">
      <c r="D2162"/>
    </row>
    <row r="2163" spans="4:4" ht="14.1" customHeight="1">
      <c r="D2163"/>
    </row>
    <row r="2164" spans="4:4" ht="14.1" customHeight="1">
      <c r="D2164"/>
    </row>
    <row r="2165" spans="4:4" ht="14.1" customHeight="1">
      <c r="D2165"/>
    </row>
    <row r="2166" spans="4:4" ht="14.1" customHeight="1">
      <c r="D2166"/>
    </row>
    <row r="2167" spans="4:4" ht="14.1" customHeight="1">
      <c r="D2167"/>
    </row>
    <row r="2168" spans="4:4" ht="14.1" customHeight="1">
      <c r="D2168"/>
    </row>
    <row r="2169" spans="4:4" ht="14.1" customHeight="1">
      <c r="D2169"/>
    </row>
    <row r="2170" spans="4:4" ht="14.1" customHeight="1">
      <c r="D2170"/>
    </row>
    <row r="2171" spans="4:4" ht="14.1" customHeight="1">
      <c r="D2171"/>
    </row>
    <row r="2172" spans="4:4" ht="14.1" customHeight="1">
      <c r="D2172"/>
    </row>
    <row r="2173" spans="4:4" ht="14.1" customHeight="1">
      <c r="D2173"/>
    </row>
    <row r="2174" spans="4:4" ht="14.1" customHeight="1">
      <c r="D2174"/>
    </row>
    <row r="2175" spans="4:4" ht="14.1" customHeight="1">
      <c r="D2175"/>
    </row>
    <row r="2176" spans="4:4" ht="14.1" customHeight="1">
      <c r="D2176"/>
    </row>
    <row r="2177" spans="4:4" ht="14.1" customHeight="1">
      <c r="D2177"/>
    </row>
    <row r="2178" spans="4:4" ht="14.1" customHeight="1">
      <c r="D2178"/>
    </row>
    <row r="2179" spans="4:4" ht="14.1" customHeight="1">
      <c r="D2179"/>
    </row>
    <row r="2180" spans="4:4" ht="14.1" customHeight="1">
      <c r="D2180"/>
    </row>
    <row r="2181" spans="4:4" ht="14.1" customHeight="1">
      <c r="D2181"/>
    </row>
    <row r="2182" spans="4:4" ht="14.1" customHeight="1">
      <c r="D2182"/>
    </row>
    <row r="2183" spans="4:4" ht="14.1" customHeight="1">
      <c r="D2183"/>
    </row>
    <row r="2184" spans="4:4" ht="14.1" customHeight="1">
      <c r="D2184"/>
    </row>
    <row r="2185" spans="4:4" ht="14.1" customHeight="1">
      <c r="D2185"/>
    </row>
    <row r="2186" spans="4:4" ht="14.1" customHeight="1">
      <c r="D2186"/>
    </row>
    <row r="2187" spans="4:4" ht="14.1" customHeight="1">
      <c r="D2187"/>
    </row>
    <row r="2188" spans="4:4" ht="14.1" customHeight="1">
      <c r="D2188"/>
    </row>
    <row r="2189" spans="4:4" ht="14.1" customHeight="1">
      <c r="D2189"/>
    </row>
    <row r="2190" spans="4:4" ht="14.1" customHeight="1">
      <c r="D2190"/>
    </row>
    <row r="2191" spans="4:4" ht="14.1" customHeight="1">
      <c r="D2191"/>
    </row>
    <row r="2192" spans="4:4" ht="14.1" customHeight="1">
      <c r="D2192"/>
    </row>
    <row r="2193" spans="4:4" ht="14.1" customHeight="1">
      <c r="D2193"/>
    </row>
    <row r="2194" spans="4:4" ht="14.1" customHeight="1">
      <c r="D2194"/>
    </row>
    <row r="2195" spans="4:4" ht="14.1" customHeight="1">
      <c r="D2195"/>
    </row>
    <row r="2196" spans="4:4" ht="14.1" customHeight="1">
      <c r="D2196"/>
    </row>
    <row r="2197" spans="4:4" ht="14.1" customHeight="1">
      <c r="D2197"/>
    </row>
    <row r="2198" spans="4:4" ht="14.1" customHeight="1">
      <c r="D2198"/>
    </row>
    <row r="2199" spans="4:4" ht="14.1" customHeight="1">
      <c r="D2199"/>
    </row>
    <row r="2200" spans="4:4" ht="14.1" customHeight="1">
      <c r="D2200"/>
    </row>
    <row r="2201" spans="4:4" ht="14.1" customHeight="1">
      <c r="D2201"/>
    </row>
    <row r="2202" spans="4:4" ht="14.1" customHeight="1">
      <c r="D2202"/>
    </row>
    <row r="2203" spans="4:4" ht="14.1" customHeight="1">
      <c r="D2203"/>
    </row>
    <row r="2204" spans="4:4" ht="14.1" customHeight="1">
      <c r="D2204"/>
    </row>
    <row r="2205" spans="4:4" ht="14.1" customHeight="1">
      <c r="D2205"/>
    </row>
    <row r="2206" spans="4:4" ht="14.1" customHeight="1">
      <c r="D2206"/>
    </row>
    <row r="2207" spans="4:4" ht="14.1" customHeight="1">
      <c r="D2207"/>
    </row>
    <row r="2208" spans="4:4" ht="14.1" customHeight="1">
      <c r="D2208"/>
    </row>
    <row r="2209" spans="4:4" ht="14.1" customHeight="1">
      <c r="D2209"/>
    </row>
    <row r="2210" spans="4:4" ht="14.1" customHeight="1">
      <c r="D2210"/>
    </row>
    <row r="2211" spans="4:4" ht="14.1" customHeight="1">
      <c r="D2211"/>
    </row>
    <row r="2212" spans="4:4" ht="14.1" customHeight="1">
      <c r="D2212"/>
    </row>
    <row r="2213" spans="4:4" ht="14.1" customHeight="1">
      <c r="D2213"/>
    </row>
    <row r="2214" spans="4:4" ht="14.1" customHeight="1">
      <c r="D2214"/>
    </row>
    <row r="2215" spans="4:4" ht="14.1" customHeight="1">
      <c r="D2215"/>
    </row>
    <row r="2216" spans="4:4" ht="14.1" customHeight="1">
      <c r="D2216"/>
    </row>
    <row r="2217" spans="4:4" ht="14.1" customHeight="1">
      <c r="D2217"/>
    </row>
    <row r="2218" spans="4:4" ht="14.1" customHeight="1">
      <c r="D2218"/>
    </row>
    <row r="2219" spans="4:4" ht="14.1" customHeight="1">
      <c r="D2219"/>
    </row>
    <row r="2220" spans="4:4" ht="14.1" customHeight="1">
      <c r="D2220"/>
    </row>
    <row r="2221" spans="4:4" ht="14.1" customHeight="1">
      <c r="D2221"/>
    </row>
    <row r="2222" spans="4:4" ht="14.1" customHeight="1">
      <c r="D2222"/>
    </row>
    <row r="2223" spans="4:4" ht="14.1" customHeight="1">
      <c r="D2223"/>
    </row>
    <row r="2224" spans="4:4" ht="14.1" customHeight="1">
      <c r="D2224"/>
    </row>
    <row r="2225" spans="4:4" ht="14.1" customHeight="1">
      <c r="D2225"/>
    </row>
    <row r="2226" spans="4:4" ht="14.1" customHeight="1">
      <c r="D2226"/>
    </row>
    <row r="2227" spans="4:4" ht="14.1" customHeight="1">
      <c r="D2227"/>
    </row>
    <row r="2228" spans="4:4" ht="14.1" customHeight="1">
      <c r="D2228"/>
    </row>
    <row r="2229" spans="4:4" ht="14.1" customHeight="1">
      <c r="D2229"/>
    </row>
    <row r="2230" spans="4:4" ht="14.1" customHeight="1">
      <c r="D2230"/>
    </row>
    <row r="2231" spans="4:4" ht="14.1" customHeight="1">
      <c r="D2231"/>
    </row>
    <row r="2232" spans="4:4" ht="14.1" customHeight="1">
      <c r="D2232"/>
    </row>
    <row r="2233" spans="4:4" ht="14.1" customHeight="1">
      <c r="D2233"/>
    </row>
    <row r="2234" spans="4:4" ht="14.1" customHeight="1">
      <c r="D2234"/>
    </row>
    <row r="2235" spans="4:4" ht="14.1" customHeight="1">
      <c r="D2235"/>
    </row>
    <row r="2236" spans="4:4" ht="14.1" customHeight="1">
      <c r="D2236"/>
    </row>
    <row r="2237" spans="4:4" ht="14.1" customHeight="1">
      <c r="D2237"/>
    </row>
    <row r="2238" spans="4:4" ht="14.1" customHeight="1">
      <c r="D2238"/>
    </row>
    <row r="2239" spans="4:4" ht="14.1" customHeight="1">
      <c r="D2239"/>
    </row>
    <row r="2240" spans="4:4" ht="14.1" customHeight="1">
      <c r="D2240"/>
    </row>
    <row r="2241" spans="4:4" ht="14.1" customHeight="1">
      <c r="D2241"/>
    </row>
    <row r="2242" spans="4:4" ht="14.1" customHeight="1">
      <c r="D2242"/>
    </row>
    <row r="2243" spans="4:4" ht="14.1" customHeight="1">
      <c r="D2243"/>
    </row>
    <row r="2244" spans="4:4" ht="14.1" customHeight="1">
      <c r="D2244"/>
    </row>
    <row r="2245" spans="4:4" ht="14.1" customHeight="1">
      <c r="D2245"/>
    </row>
    <row r="2246" spans="4:4" ht="14.1" customHeight="1">
      <c r="D2246"/>
    </row>
    <row r="2247" spans="4:4" ht="14.1" customHeight="1">
      <c r="D2247"/>
    </row>
    <row r="2248" spans="4:4" ht="14.1" customHeight="1">
      <c r="D2248"/>
    </row>
    <row r="2249" spans="4:4" ht="14.1" customHeight="1">
      <c r="D2249"/>
    </row>
    <row r="2250" spans="4:4" ht="14.1" customHeight="1">
      <c r="D2250"/>
    </row>
    <row r="2251" spans="4:4" ht="14.1" customHeight="1">
      <c r="D2251"/>
    </row>
    <row r="2252" spans="4:4" ht="14.1" customHeight="1">
      <c r="D2252"/>
    </row>
    <row r="2253" spans="4:4" ht="14.1" customHeight="1">
      <c r="D2253"/>
    </row>
    <row r="2254" spans="4:4" ht="14.1" customHeight="1">
      <c r="D2254"/>
    </row>
    <row r="2255" spans="4:4" ht="14.1" customHeight="1">
      <c r="D2255"/>
    </row>
    <row r="2256" spans="4:4" ht="14.1" customHeight="1">
      <c r="D2256"/>
    </row>
    <row r="2257" spans="4:4" ht="14.1" customHeight="1">
      <c r="D2257"/>
    </row>
    <row r="2258" spans="4:4" ht="14.1" customHeight="1">
      <c r="D2258"/>
    </row>
    <row r="2259" spans="4:4" ht="14.1" customHeight="1">
      <c r="D2259"/>
    </row>
    <row r="2260" spans="4:4" ht="14.1" customHeight="1">
      <c r="D2260"/>
    </row>
    <row r="2261" spans="4:4" ht="14.1" customHeight="1">
      <c r="D2261"/>
    </row>
    <row r="2262" spans="4:4" ht="14.1" customHeight="1">
      <c r="D2262"/>
    </row>
    <row r="2263" spans="4:4" ht="14.1" customHeight="1">
      <c r="D2263"/>
    </row>
    <row r="2264" spans="4:4" ht="14.1" customHeight="1">
      <c r="D2264"/>
    </row>
    <row r="2265" spans="4:4" ht="14.1" customHeight="1">
      <c r="D2265"/>
    </row>
    <row r="2266" spans="4:4" ht="14.1" customHeight="1">
      <c r="D2266"/>
    </row>
    <row r="2267" spans="4:4" ht="14.1" customHeight="1">
      <c r="D2267"/>
    </row>
    <row r="2268" spans="4:4" ht="14.1" customHeight="1">
      <c r="D2268"/>
    </row>
    <row r="2269" spans="4:4" ht="14.1" customHeight="1">
      <c r="D2269"/>
    </row>
    <row r="2270" spans="4:4" ht="14.1" customHeight="1">
      <c r="D2270"/>
    </row>
    <row r="2271" spans="4:4" ht="14.1" customHeight="1">
      <c r="D2271"/>
    </row>
    <row r="2272" spans="4:4" ht="14.1" customHeight="1">
      <c r="D2272"/>
    </row>
    <row r="2273" spans="4:4" ht="14.1" customHeight="1">
      <c r="D2273"/>
    </row>
    <row r="2274" spans="4:4" ht="14.1" customHeight="1">
      <c r="D2274"/>
    </row>
    <row r="2275" spans="4:4" ht="14.1" customHeight="1">
      <c r="D2275"/>
    </row>
    <row r="2276" spans="4:4" ht="14.1" customHeight="1">
      <c r="D2276"/>
    </row>
    <row r="2277" spans="4:4" ht="14.1" customHeight="1">
      <c r="D2277"/>
    </row>
    <row r="2278" spans="4:4" ht="14.1" customHeight="1">
      <c r="D2278"/>
    </row>
    <row r="2279" spans="4:4" ht="14.1" customHeight="1">
      <c r="D2279"/>
    </row>
    <row r="2280" spans="4:4" ht="14.1" customHeight="1">
      <c r="D2280"/>
    </row>
    <row r="2281" spans="4:4" ht="14.1" customHeight="1">
      <c r="D2281"/>
    </row>
    <row r="2282" spans="4:4" ht="14.1" customHeight="1">
      <c r="D2282"/>
    </row>
    <row r="2283" spans="4:4" ht="14.1" customHeight="1">
      <c r="D2283"/>
    </row>
    <row r="2284" spans="4:4" ht="14.1" customHeight="1">
      <c r="D2284"/>
    </row>
    <row r="2285" spans="4:4" ht="14.1" customHeight="1">
      <c r="D2285"/>
    </row>
    <row r="2286" spans="4:4" ht="14.1" customHeight="1">
      <c r="D2286"/>
    </row>
    <row r="2287" spans="4:4" ht="14.1" customHeight="1">
      <c r="D2287"/>
    </row>
    <row r="2288" spans="4:4" ht="14.1" customHeight="1">
      <c r="D2288"/>
    </row>
    <row r="2289" spans="4:4" ht="14.1" customHeight="1">
      <c r="D2289"/>
    </row>
    <row r="2290" spans="4:4" ht="14.1" customHeight="1">
      <c r="D2290"/>
    </row>
    <row r="2291" spans="4:4" ht="14.1" customHeight="1">
      <c r="D2291"/>
    </row>
    <row r="2292" spans="4:4" ht="14.1" customHeight="1">
      <c r="D2292"/>
    </row>
    <row r="2293" spans="4:4" ht="14.1" customHeight="1">
      <c r="D2293"/>
    </row>
    <row r="2294" spans="4:4" ht="14.1" customHeight="1">
      <c r="D2294"/>
    </row>
    <row r="2295" spans="4:4" ht="14.1" customHeight="1">
      <c r="D2295"/>
    </row>
    <row r="2296" spans="4:4" ht="14.1" customHeight="1">
      <c r="D2296"/>
    </row>
    <row r="2297" spans="4:4" ht="14.1" customHeight="1">
      <c r="D2297"/>
    </row>
    <row r="2298" spans="4:4" ht="14.1" customHeight="1">
      <c r="D2298"/>
    </row>
    <row r="2299" spans="4:4" ht="14.1" customHeight="1">
      <c r="D2299"/>
    </row>
    <row r="2300" spans="4:4" ht="14.1" customHeight="1">
      <c r="D2300"/>
    </row>
    <row r="2301" spans="4:4" ht="14.1" customHeight="1">
      <c r="D2301"/>
    </row>
    <row r="2302" spans="4:4" ht="14.1" customHeight="1">
      <c r="D2302"/>
    </row>
    <row r="2303" spans="4:4" ht="14.1" customHeight="1">
      <c r="D2303"/>
    </row>
    <row r="2304" spans="4:4" ht="14.1" customHeight="1">
      <c r="D2304"/>
    </row>
    <row r="2305" spans="4:4" ht="14.1" customHeight="1">
      <c r="D2305"/>
    </row>
    <row r="2306" spans="4:4" ht="14.1" customHeight="1">
      <c r="D2306"/>
    </row>
    <row r="2307" spans="4:4" ht="14.1" customHeight="1">
      <c r="D2307"/>
    </row>
    <row r="2308" spans="4:4" ht="14.1" customHeight="1">
      <c r="D2308"/>
    </row>
    <row r="2309" spans="4:4" ht="14.1" customHeight="1">
      <c r="D2309"/>
    </row>
    <row r="2310" spans="4:4" ht="14.1" customHeight="1">
      <c r="D2310"/>
    </row>
    <row r="2311" spans="4:4" ht="14.1" customHeight="1">
      <c r="D2311"/>
    </row>
    <row r="2312" spans="4:4" ht="14.1" customHeight="1">
      <c r="D2312"/>
    </row>
    <row r="2313" spans="4:4" ht="14.1" customHeight="1">
      <c r="D2313"/>
    </row>
    <row r="2314" spans="4:4" ht="14.1" customHeight="1">
      <c r="D2314"/>
    </row>
    <row r="2315" spans="4:4" ht="14.1" customHeight="1">
      <c r="D2315"/>
    </row>
    <row r="2316" spans="4:4" ht="14.1" customHeight="1">
      <c r="D2316"/>
    </row>
    <row r="2317" spans="4:4" ht="14.1" customHeight="1">
      <c r="D2317"/>
    </row>
    <row r="2318" spans="4:4" ht="14.1" customHeight="1">
      <c r="D2318"/>
    </row>
    <row r="2319" spans="4:4" ht="14.1" customHeight="1">
      <c r="D2319"/>
    </row>
    <row r="2320" spans="4:4" ht="14.1" customHeight="1">
      <c r="D2320"/>
    </row>
    <row r="2321" spans="4:4" ht="14.1" customHeight="1">
      <c r="D2321"/>
    </row>
    <row r="2322" spans="4:4" ht="14.1" customHeight="1">
      <c r="D2322"/>
    </row>
    <row r="2323" spans="4:4" ht="14.1" customHeight="1">
      <c r="D2323"/>
    </row>
    <row r="2324" spans="4:4" ht="14.1" customHeight="1">
      <c r="D2324"/>
    </row>
    <row r="2325" spans="4:4" ht="14.1" customHeight="1">
      <c r="D2325"/>
    </row>
    <row r="2326" spans="4:4" ht="14.1" customHeight="1">
      <c r="D2326"/>
    </row>
    <row r="2327" spans="4:4" ht="14.1" customHeight="1">
      <c r="D2327"/>
    </row>
    <row r="2328" spans="4:4" ht="14.1" customHeight="1">
      <c r="D2328"/>
    </row>
    <row r="2329" spans="4:4" ht="14.1" customHeight="1">
      <c r="D2329"/>
    </row>
    <row r="2330" spans="4:4" ht="14.1" customHeight="1">
      <c r="D2330"/>
    </row>
    <row r="2331" spans="4:4" ht="14.1" customHeight="1">
      <c r="D2331"/>
    </row>
    <row r="2332" spans="4:4" ht="14.1" customHeight="1">
      <c r="D2332"/>
    </row>
    <row r="2333" spans="4:4" ht="14.1" customHeight="1">
      <c r="D2333"/>
    </row>
    <row r="2334" spans="4:4" ht="14.1" customHeight="1">
      <c r="D2334"/>
    </row>
    <row r="2335" spans="4:4" ht="14.1" customHeight="1">
      <c r="D2335"/>
    </row>
    <row r="2336" spans="4:4" ht="14.1" customHeight="1">
      <c r="D2336"/>
    </row>
    <row r="2337" spans="4:4" ht="14.1" customHeight="1">
      <c r="D2337"/>
    </row>
    <row r="2338" spans="4:4" ht="14.1" customHeight="1">
      <c r="D2338"/>
    </row>
    <row r="2339" spans="4:4" ht="14.1" customHeight="1">
      <c r="D2339"/>
    </row>
    <row r="2340" spans="4:4" ht="14.1" customHeight="1">
      <c r="D2340"/>
    </row>
    <row r="2341" spans="4:4" ht="14.1" customHeight="1">
      <c r="D2341"/>
    </row>
    <row r="2342" spans="4:4" ht="14.1" customHeight="1">
      <c r="D2342"/>
    </row>
    <row r="2343" spans="4:4" ht="14.1" customHeight="1">
      <c r="D2343"/>
    </row>
    <row r="2344" spans="4:4" ht="14.1" customHeight="1">
      <c r="D2344"/>
    </row>
    <row r="2345" spans="4:4" ht="14.1" customHeight="1">
      <c r="D2345"/>
    </row>
    <row r="2346" spans="4:4" ht="14.1" customHeight="1">
      <c r="D2346"/>
    </row>
    <row r="2347" spans="4:4" ht="14.1" customHeight="1">
      <c r="D2347"/>
    </row>
    <row r="2348" spans="4:4" ht="14.1" customHeight="1">
      <c r="D2348"/>
    </row>
    <row r="2349" spans="4:4" ht="14.1" customHeight="1">
      <c r="D2349"/>
    </row>
    <row r="2350" spans="4:4" ht="14.1" customHeight="1">
      <c r="D2350"/>
    </row>
    <row r="2351" spans="4:4" ht="14.1" customHeight="1">
      <c r="D2351"/>
    </row>
    <row r="2352" spans="4:4" ht="14.1" customHeight="1">
      <c r="D2352"/>
    </row>
    <row r="2353" spans="4:4" ht="14.1" customHeight="1">
      <c r="D2353"/>
    </row>
    <row r="2354" spans="4:4" ht="14.1" customHeight="1">
      <c r="D2354"/>
    </row>
    <row r="2355" spans="4:4" ht="14.1" customHeight="1">
      <c r="D2355"/>
    </row>
    <row r="2356" spans="4:4" ht="14.1" customHeight="1">
      <c r="D2356"/>
    </row>
    <row r="2357" spans="4:4" ht="14.1" customHeight="1">
      <c r="D2357"/>
    </row>
    <row r="2358" spans="4:4" ht="14.1" customHeight="1">
      <c r="D2358"/>
    </row>
    <row r="2359" spans="4:4" ht="14.1" customHeight="1">
      <c r="D2359"/>
    </row>
    <row r="2360" spans="4:4" ht="14.1" customHeight="1">
      <c r="D2360"/>
    </row>
    <row r="2361" spans="4:4" ht="14.1" customHeight="1">
      <c r="D2361"/>
    </row>
    <row r="2362" spans="4:4" ht="14.1" customHeight="1">
      <c r="D2362"/>
    </row>
    <row r="2363" spans="4:4" ht="14.1" customHeight="1">
      <c r="D2363"/>
    </row>
    <row r="2364" spans="4:4" ht="14.1" customHeight="1">
      <c r="D2364"/>
    </row>
    <row r="2365" spans="4:4" ht="14.1" customHeight="1">
      <c r="D2365"/>
    </row>
    <row r="2366" spans="4:4" ht="14.1" customHeight="1">
      <c r="D2366"/>
    </row>
    <row r="2367" spans="4:4" ht="14.1" customHeight="1">
      <c r="D2367"/>
    </row>
    <row r="2368" spans="4:4" ht="14.1" customHeight="1">
      <c r="D2368"/>
    </row>
    <row r="2369" spans="4:4" ht="14.1" customHeight="1">
      <c r="D2369"/>
    </row>
    <row r="2370" spans="4:4" ht="14.1" customHeight="1">
      <c r="D2370"/>
    </row>
    <row r="2371" spans="4:4" ht="14.1" customHeight="1">
      <c r="D2371"/>
    </row>
    <row r="2372" spans="4:4" ht="14.1" customHeight="1">
      <c r="D2372"/>
    </row>
    <row r="2373" spans="4:4" ht="14.1" customHeight="1">
      <c r="D2373"/>
    </row>
    <row r="2374" spans="4:4" ht="14.1" customHeight="1">
      <c r="D2374"/>
    </row>
    <row r="2375" spans="4:4" ht="14.1" customHeight="1">
      <c r="D2375"/>
    </row>
    <row r="2376" spans="4:4" ht="14.1" customHeight="1">
      <c r="D2376"/>
    </row>
    <row r="2377" spans="4:4" ht="14.1" customHeight="1">
      <c r="D2377"/>
    </row>
    <row r="2378" spans="4:4" ht="14.1" customHeight="1">
      <c r="D2378"/>
    </row>
    <row r="2379" spans="4:4" ht="14.1" customHeight="1">
      <c r="D2379"/>
    </row>
    <row r="2380" spans="4:4" ht="14.1" customHeight="1">
      <c r="D2380"/>
    </row>
    <row r="2381" spans="4:4" ht="14.1" customHeight="1">
      <c r="D2381"/>
    </row>
    <row r="2382" spans="4:4" ht="14.1" customHeight="1">
      <c r="D2382"/>
    </row>
    <row r="2383" spans="4:4" ht="14.1" customHeight="1">
      <c r="D2383"/>
    </row>
    <row r="2384" spans="4:4" ht="14.1" customHeight="1">
      <c r="D2384"/>
    </row>
    <row r="2385" spans="4:4" ht="14.1" customHeight="1">
      <c r="D2385"/>
    </row>
    <row r="2386" spans="4:4" ht="14.1" customHeight="1">
      <c r="D2386"/>
    </row>
    <row r="2387" spans="4:4" ht="14.1" customHeight="1">
      <c r="D2387"/>
    </row>
    <row r="2388" spans="4:4" ht="14.1" customHeight="1">
      <c r="D2388"/>
    </row>
    <row r="2389" spans="4:4" ht="14.1" customHeight="1">
      <c r="D2389"/>
    </row>
    <row r="2390" spans="4:4" ht="14.1" customHeight="1">
      <c r="D2390"/>
    </row>
    <row r="2391" spans="4:4" ht="14.1" customHeight="1">
      <c r="D2391"/>
    </row>
    <row r="2392" spans="4:4" ht="14.1" customHeight="1">
      <c r="D2392"/>
    </row>
    <row r="2393" spans="4:4" ht="14.1" customHeight="1">
      <c r="D2393"/>
    </row>
    <row r="2394" spans="4:4" ht="14.1" customHeight="1">
      <c r="D2394"/>
    </row>
    <row r="2395" spans="4:4" ht="14.1" customHeight="1">
      <c r="D2395"/>
    </row>
    <row r="2396" spans="4:4" ht="14.1" customHeight="1">
      <c r="D2396"/>
    </row>
    <row r="2397" spans="4:4" ht="14.1" customHeight="1">
      <c r="D2397"/>
    </row>
    <row r="2398" spans="4:4" ht="14.1" customHeight="1">
      <c r="D2398"/>
    </row>
    <row r="2399" spans="4:4" ht="14.1" customHeight="1">
      <c r="D2399"/>
    </row>
    <row r="2400" spans="4:4" ht="14.1" customHeight="1">
      <c r="D2400"/>
    </row>
    <row r="2401" spans="4:4" ht="14.1" customHeight="1">
      <c r="D2401"/>
    </row>
    <row r="2402" spans="4:4" ht="14.1" customHeight="1">
      <c r="D2402"/>
    </row>
    <row r="2403" spans="4:4" ht="14.1" customHeight="1">
      <c r="D2403"/>
    </row>
    <row r="2404" spans="4:4" ht="14.1" customHeight="1">
      <c r="D2404"/>
    </row>
    <row r="2405" spans="4:4" ht="14.1" customHeight="1">
      <c r="D2405"/>
    </row>
    <row r="2406" spans="4:4" ht="14.1" customHeight="1">
      <c r="D2406"/>
    </row>
    <row r="2407" spans="4:4" ht="14.1" customHeight="1">
      <c r="D2407"/>
    </row>
    <row r="2408" spans="4:4" ht="14.1" customHeight="1">
      <c r="D2408"/>
    </row>
    <row r="2409" spans="4:4" ht="14.1" customHeight="1">
      <c r="D2409"/>
    </row>
    <row r="2410" spans="4:4" ht="14.1" customHeight="1">
      <c r="D2410"/>
    </row>
    <row r="2411" spans="4:4" ht="14.1" customHeight="1">
      <c r="D2411"/>
    </row>
    <row r="2412" spans="4:4" ht="14.1" customHeight="1">
      <c r="D2412"/>
    </row>
    <row r="2413" spans="4:4" ht="14.1" customHeight="1">
      <c r="D2413"/>
    </row>
    <row r="2414" spans="4:4" ht="14.1" customHeight="1">
      <c r="D2414"/>
    </row>
    <row r="2415" spans="4:4" ht="14.1" customHeight="1">
      <c r="D2415"/>
    </row>
    <row r="2416" spans="4:4" ht="14.1" customHeight="1">
      <c r="D2416"/>
    </row>
    <row r="2417" spans="4:4" ht="14.1" customHeight="1">
      <c r="D2417"/>
    </row>
    <row r="2418" spans="4:4" ht="14.1" customHeight="1">
      <c r="D2418"/>
    </row>
    <row r="2419" spans="4:4" ht="14.1" customHeight="1">
      <c r="D2419"/>
    </row>
    <row r="2420" spans="4:4" ht="14.1" customHeight="1">
      <c r="D2420"/>
    </row>
    <row r="2421" spans="4:4" ht="14.1" customHeight="1">
      <c r="D2421"/>
    </row>
    <row r="2422" spans="4:4" ht="14.1" customHeight="1">
      <c r="D2422"/>
    </row>
    <row r="2423" spans="4:4" ht="14.1" customHeight="1">
      <c r="D2423"/>
    </row>
    <row r="2424" spans="4:4" ht="14.1" customHeight="1">
      <c r="D2424"/>
    </row>
    <row r="2425" spans="4:4" ht="14.1" customHeight="1">
      <c r="D2425"/>
    </row>
    <row r="2426" spans="4:4" ht="14.1" customHeight="1">
      <c r="D2426"/>
    </row>
    <row r="2427" spans="4:4" ht="14.1" customHeight="1">
      <c r="D2427"/>
    </row>
    <row r="2428" spans="4:4" ht="14.1" customHeight="1">
      <c r="D2428"/>
    </row>
    <row r="2429" spans="4:4" ht="14.1" customHeight="1">
      <c r="D2429"/>
    </row>
    <row r="2430" spans="4:4" ht="14.1" customHeight="1">
      <c r="D2430"/>
    </row>
    <row r="2431" spans="4:4" ht="14.1" customHeight="1">
      <c r="D2431"/>
    </row>
    <row r="2432" spans="4:4" ht="14.1" customHeight="1">
      <c r="D2432"/>
    </row>
    <row r="2433" spans="4:4" ht="14.1" customHeight="1">
      <c r="D2433"/>
    </row>
    <row r="2434" spans="4:4" ht="14.1" customHeight="1">
      <c r="D2434"/>
    </row>
    <row r="2435" spans="4:4" ht="14.1" customHeight="1">
      <c r="D2435"/>
    </row>
    <row r="2436" spans="4:4" ht="14.1" customHeight="1">
      <c r="D2436"/>
    </row>
    <row r="2437" spans="4:4" ht="14.1" customHeight="1">
      <c r="D2437"/>
    </row>
    <row r="2438" spans="4:4" ht="14.1" customHeight="1">
      <c r="D2438"/>
    </row>
    <row r="2439" spans="4:4" ht="14.1" customHeight="1">
      <c r="D2439"/>
    </row>
    <row r="2440" spans="4:4" ht="14.1" customHeight="1">
      <c r="D2440"/>
    </row>
    <row r="2441" spans="4:4" ht="14.1" customHeight="1">
      <c r="D2441"/>
    </row>
    <row r="2442" spans="4:4" ht="14.1" customHeight="1">
      <c r="D2442"/>
    </row>
    <row r="2443" spans="4:4" ht="14.1" customHeight="1">
      <c r="D2443"/>
    </row>
    <row r="2444" spans="4:4" ht="14.1" customHeight="1">
      <c r="D2444"/>
    </row>
    <row r="2445" spans="4:4" ht="14.1" customHeight="1">
      <c r="D2445"/>
    </row>
    <row r="2446" spans="4:4" ht="14.1" customHeight="1">
      <c r="D2446"/>
    </row>
    <row r="2447" spans="4:4" ht="14.1" customHeight="1">
      <c r="D2447"/>
    </row>
    <row r="2448" spans="4:4" ht="14.1" customHeight="1">
      <c r="D2448"/>
    </row>
    <row r="2449" spans="4:4" ht="14.1" customHeight="1">
      <c r="D2449"/>
    </row>
    <row r="2450" spans="4:4" ht="14.1" customHeight="1">
      <c r="D2450"/>
    </row>
    <row r="2451" spans="4:4" ht="14.1" customHeight="1">
      <c r="D2451"/>
    </row>
    <row r="2452" spans="4:4" ht="14.1" customHeight="1">
      <c r="D2452"/>
    </row>
    <row r="2453" spans="4:4" ht="14.1" customHeight="1">
      <c r="D2453"/>
    </row>
    <row r="2454" spans="4:4" ht="14.1" customHeight="1">
      <c r="D2454"/>
    </row>
    <row r="2455" spans="4:4" ht="14.1" customHeight="1">
      <c r="D2455"/>
    </row>
    <row r="2456" spans="4:4" ht="14.1" customHeight="1">
      <c r="D2456"/>
    </row>
    <row r="2457" spans="4:4" ht="14.1" customHeight="1">
      <c r="D2457"/>
    </row>
    <row r="2458" spans="4:4" ht="14.1" customHeight="1">
      <c r="D2458"/>
    </row>
    <row r="2459" spans="4:4" ht="14.1" customHeight="1">
      <c r="D2459"/>
    </row>
    <row r="2460" spans="4:4" ht="14.1" customHeight="1">
      <c r="D2460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8"/>
  <dimension ref="A1:G947"/>
  <sheetViews>
    <sheetView showGridLines="0" topLeftCell="A37" workbookViewId="0">
      <selection activeCell="E47" sqref="E47:F49"/>
    </sheetView>
  </sheetViews>
  <sheetFormatPr defaultRowHeight="12.75"/>
  <cols>
    <col min="1" max="1" width="6.5703125" style="17" customWidth="1"/>
    <col min="2" max="2" width="35.140625" customWidth="1"/>
    <col min="3" max="3" width="11.7109375" style="18" bestFit="1" customWidth="1"/>
    <col min="4" max="4" width="11.42578125" style="18" customWidth="1"/>
    <col min="5" max="5" width="11.7109375" style="18" bestFit="1" customWidth="1"/>
    <col min="6" max="6" width="12.28515625" style="18" customWidth="1"/>
  </cols>
  <sheetData>
    <row r="1" spans="1:7">
      <c r="A1" s="259" t="s">
        <v>425</v>
      </c>
    </row>
    <row r="2" spans="1:7">
      <c r="A2" s="212" t="s">
        <v>186</v>
      </c>
      <c r="B2" s="21" t="s">
        <v>187</v>
      </c>
      <c r="C2" s="104" t="s">
        <v>184</v>
      </c>
      <c r="D2" s="104" t="s">
        <v>185</v>
      </c>
      <c r="E2" s="104">
        <f>SUM(E3:E3319)</f>
        <v>0</v>
      </c>
      <c r="F2" s="104">
        <f>SUM(F3:F3319)</f>
        <v>0</v>
      </c>
      <c r="G2" s="18"/>
    </row>
    <row r="3" spans="1:7">
      <c r="A3" t="s">
        <v>281</v>
      </c>
      <c r="B3" t="s">
        <v>289</v>
      </c>
      <c r="C3">
        <v>0</v>
      </c>
      <c r="D3">
        <v>0</v>
      </c>
      <c r="E3" s="18">
        <f t="shared" ref="E3:E36" si="0">IF(ISNUMBER(C3)=TRUE,C3,0)</f>
        <v>0</v>
      </c>
      <c r="F3" s="18">
        <f t="shared" ref="F3:F36" si="1">IF(ISNUMBER(D3)=TRUE,D3,0)</f>
        <v>0</v>
      </c>
    </row>
    <row r="4" spans="1:7">
      <c r="A4" t="s">
        <v>287</v>
      </c>
      <c r="B4" t="s">
        <v>290</v>
      </c>
      <c r="C4">
        <v>0</v>
      </c>
      <c r="D4">
        <v>0</v>
      </c>
      <c r="E4" s="18">
        <f t="shared" si="0"/>
        <v>0</v>
      </c>
      <c r="F4" s="18">
        <f t="shared" si="1"/>
        <v>0</v>
      </c>
    </row>
    <row r="5" spans="1:7">
      <c r="A5" t="s">
        <v>317</v>
      </c>
      <c r="B5" t="s">
        <v>291</v>
      </c>
      <c r="C5">
        <v>0</v>
      </c>
      <c r="D5">
        <v>0</v>
      </c>
      <c r="E5" s="18">
        <f t="shared" si="0"/>
        <v>0</v>
      </c>
      <c r="F5" s="18">
        <f t="shared" si="1"/>
        <v>0</v>
      </c>
    </row>
    <row r="6" spans="1:7">
      <c r="A6" t="s">
        <v>318</v>
      </c>
      <c r="B6" t="s">
        <v>292</v>
      </c>
      <c r="C6">
        <v>0</v>
      </c>
      <c r="D6">
        <v>0</v>
      </c>
      <c r="E6" s="18">
        <f t="shared" si="0"/>
        <v>0</v>
      </c>
      <c r="F6" s="18">
        <f t="shared" si="1"/>
        <v>0</v>
      </c>
    </row>
    <row r="7" spans="1:7">
      <c r="A7" t="s">
        <v>319</v>
      </c>
      <c r="B7" t="s">
        <v>293</v>
      </c>
      <c r="C7">
        <v>0</v>
      </c>
      <c r="D7">
        <v>0</v>
      </c>
      <c r="E7" s="18">
        <f t="shared" si="0"/>
        <v>0</v>
      </c>
      <c r="F7" s="18">
        <f t="shared" si="1"/>
        <v>0</v>
      </c>
    </row>
    <row r="8" spans="1:7">
      <c r="A8" t="s">
        <v>320</v>
      </c>
      <c r="B8" t="s">
        <v>190</v>
      </c>
      <c r="C8">
        <v>0</v>
      </c>
      <c r="D8">
        <v>0</v>
      </c>
      <c r="E8" s="18">
        <f t="shared" si="0"/>
        <v>0</v>
      </c>
      <c r="F8" s="18">
        <f t="shared" si="1"/>
        <v>0</v>
      </c>
    </row>
    <row r="9" spans="1:7">
      <c r="A9" t="s">
        <v>321</v>
      </c>
      <c r="B9" t="s">
        <v>191</v>
      </c>
      <c r="C9">
        <v>0</v>
      </c>
      <c r="D9">
        <v>0</v>
      </c>
      <c r="E9" s="18">
        <f t="shared" si="0"/>
        <v>0</v>
      </c>
      <c r="F9" s="18">
        <f t="shared" si="1"/>
        <v>0</v>
      </c>
    </row>
    <row r="10" spans="1:7">
      <c r="A10" t="s">
        <v>359</v>
      </c>
      <c r="B10" t="s">
        <v>397</v>
      </c>
      <c r="C10">
        <v>0</v>
      </c>
      <c r="D10">
        <v>0</v>
      </c>
      <c r="E10" s="18">
        <f t="shared" si="0"/>
        <v>0</v>
      </c>
      <c r="F10" s="18">
        <f t="shared" si="1"/>
        <v>0</v>
      </c>
    </row>
    <row r="11" spans="1:7">
      <c r="A11" t="s">
        <v>322</v>
      </c>
      <c r="B11" t="s">
        <v>294</v>
      </c>
      <c r="C11">
        <v>0</v>
      </c>
      <c r="D11">
        <v>0</v>
      </c>
      <c r="E11" s="18">
        <f t="shared" si="0"/>
        <v>0</v>
      </c>
      <c r="F11" s="18">
        <f t="shared" si="1"/>
        <v>0</v>
      </c>
    </row>
    <row r="12" spans="1:7">
      <c r="A12" t="s">
        <v>405</v>
      </c>
      <c r="B12" t="s">
        <v>406</v>
      </c>
      <c r="C12">
        <v>0</v>
      </c>
      <c r="D12">
        <v>0</v>
      </c>
      <c r="E12" s="18">
        <f t="shared" si="0"/>
        <v>0</v>
      </c>
      <c r="F12" s="18">
        <f t="shared" si="1"/>
        <v>0</v>
      </c>
    </row>
    <row r="13" spans="1:7">
      <c r="A13" t="s">
        <v>323</v>
      </c>
      <c r="B13" t="s">
        <v>200</v>
      </c>
      <c r="C13">
        <v>0</v>
      </c>
      <c r="D13">
        <v>0</v>
      </c>
      <c r="E13" s="18">
        <f t="shared" si="0"/>
        <v>0</v>
      </c>
      <c r="F13" s="18">
        <f t="shared" si="1"/>
        <v>0</v>
      </c>
    </row>
    <row r="14" spans="1:7">
      <c r="A14" t="s">
        <v>324</v>
      </c>
      <c r="B14" t="s">
        <v>295</v>
      </c>
      <c r="C14">
        <v>0</v>
      </c>
      <c r="D14">
        <v>0</v>
      </c>
      <c r="E14" s="18">
        <f t="shared" si="0"/>
        <v>0</v>
      </c>
      <c r="F14" s="18">
        <f t="shared" si="1"/>
        <v>0</v>
      </c>
    </row>
    <row r="15" spans="1:7">
      <c r="A15" t="s">
        <v>325</v>
      </c>
      <c r="B15" t="s">
        <v>296</v>
      </c>
      <c r="C15">
        <v>0</v>
      </c>
      <c r="D15">
        <v>0</v>
      </c>
      <c r="E15" s="18">
        <f t="shared" si="0"/>
        <v>0</v>
      </c>
      <c r="F15" s="18">
        <f t="shared" si="1"/>
        <v>0</v>
      </c>
    </row>
    <row r="16" spans="1:7">
      <c r="A16" t="s">
        <v>326</v>
      </c>
      <c r="B16" t="s">
        <v>297</v>
      </c>
      <c r="C16">
        <v>0</v>
      </c>
      <c r="D16">
        <v>0</v>
      </c>
      <c r="E16" s="18">
        <f t="shared" si="0"/>
        <v>0</v>
      </c>
      <c r="F16" s="18">
        <f t="shared" si="1"/>
        <v>0</v>
      </c>
    </row>
    <row r="17" spans="1:6">
      <c r="A17" t="s">
        <v>327</v>
      </c>
      <c r="B17" t="s">
        <v>298</v>
      </c>
      <c r="C17">
        <v>0</v>
      </c>
      <c r="D17">
        <v>0</v>
      </c>
      <c r="E17" s="18">
        <f t="shared" si="0"/>
        <v>0</v>
      </c>
      <c r="F17" s="18">
        <f t="shared" si="1"/>
        <v>0</v>
      </c>
    </row>
    <row r="18" spans="1:6">
      <c r="A18" t="s">
        <v>390</v>
      </c>
      <c r="B18" t="s">
        <v>203</v>
      </c>
      <c r="C18">
        <v>0</v>
      </c>
      <c r="D18">
        <v>0</v>
      </c>
      <c r="E18" s="18">
        <f t="shared" si="0"/>
        <v>0</v>
      </c>
      <c r="F18" s="18">
        <f t="shared" si="1"/>
        <v>0</v>
      </c>
    </row>
    <row r="19" spans="1:6">
      <c r="A19" t="s">
        <v>360</v>
      </c>
      <c r="B19" t="s">
        <v>299</v>
      </c>
      <c r="C19">
        <v>0</v>
      </c>
      <c r="D19">
        <v>0</v>
      </c>
      <c r="E19" s="18">
        <f t="shared" si="0"/>
        <v>0</v>
      </c>
      <c r="F19" s="18">
        <f t="shared" si="1"/>
        <v>0</v>
      </c>
    </row>
    <row r="20" spans="1:6">
      <c r="A20" t="s">
        <v>361</v>
      </c>
      <c r="B20" t="s">
        <v>300</v>
      </c>
      <c r="C20">
        <v>0</v>
      </c>
      <c r="D20">
        <v>0</v>
      </c>
      <c r="E20" s="18">
        <f t="shared" si="0"/>
        <v>0</v>
      </c>
      <c r="F20" s="18">
        <f t="shared" si="1"/>
        <v>0</v>
      </c>
    </row>
    <row r="21" spans="1:6">
      <c r="A21" t="s">
        <v>362</v>
      </c>
      <c r="B21" t="s">
        <v>301</v>
      </c>
      <c r="C21">
        <v>0</v>
      </c>
      <c r="D21">
        <v>0</v>
      </c>
      <c r="E21" s="18">
        <f t="shared" si="0"/>
        <v>0</v>
      </c>
      <c r="F21" s="18">
        <f t="shared" si="1"/>
        <v>0</v>
      </c>
    </row>
    <row r="22" spans="1:6">
      <c r="A22" t="s">
        <v>398</v>
      </c>
      <c r="B22" t="s">
        <v>399</v>
      </c>
      <c r="C22">
        <v>0</v>
      </c>
      <c r="D22">
        <v>0</v>
      </c>
      <c r="E22" s="18">
        <f t="shared" si="0"/>
        <v>0</v>
      </c>
      <c r="F22" s="18">
        <f t="shared" si="1"/>
        <v>0</v>
      </c>
    </row>
    <row r="23" spans="1:6">
      <c r="A23" t="s">
        <v>391</v>
      </c>
      <c r="B23" t="s">
        <v>204</v>
      </c>
      <c r="C23">
        <v>0</v>
      </c>
      <c r="D23">
        <v>0</v>
      </c>
      <c r="E23" s="18">
        <f t="shared" si="0"/>
        <v>0</v>
      </c>
      <c r="F23" s="18">
        <f t="shared" si="1"/>
        <v>0</v>
      </c>
    </row>
    <row r="24" spans="1:6">
      <c r="A24" t="s">
        <v>367</v>
      </c>
      <c r="B24" t="s">
        <v>192</v>
      </c>
      <c r="C24">
        <v>0</v>
      </c>
      <c r="D24">
        <v>0</v>
      </c>
      <c r="E24" s="18">
        <f t="shared" si="0"/>
        <v>0</v>
      </c>
      <c r="F24" s="18">
        <f t="shared" si="1"/>
        <v>0</v>
      </c>
    </row>
    <row r="25" spans="1:6">
      <c r="A25" t="s">
        <v>368</v>
      </c>
      <c r="B25" t="s">
        <v>302</v>
      </c>
      <c r="C25">
        <v>0</v>
      </c>
      <c r="D25">
        <v>0</v>
      </c>
      <c r="E25" s="18">
        <f t="shared" si="0"/>
        <v>0</v>
      </c>
      <c r="F25" s="18">
        <f t="shared" si="1"/>
        <v>0</v>
      </c>
    </row>
    <row r="26" spans="1:6">
      <c r="A26" t="s">
        <v>372</v>
      </c>
      <c r="B26" t="s">
        <v>303</v>
      </c>
      <c r="C26">
        <v>0</v>
      </c>
      <c r="D26">
        <v>0</v>
      </c>
      <c r="E26" s="18">
        <f t="shared" si="0"/>
        <v>0</v>
      </c>
      <c r="F26" s="18">
        <f t="shared" si="1"/>
        <v>0</v>
      </c>
    </row>
    <row r="27" spans="1:6">
      <c r="A27" t="s">
        <v>373</v>
      </c>
      <c r="B27" t="s">
        <v>304</v>
      </c>
      <c r="C27">
        <v>0</v>
      </c>
      <c r="D27">
        <v>0</v>
      </c>
      <c r="E27" s="18">
        <f t="shared" si="0"/>
        <v>0</v>
      </c>
      <c r="F27" s="18">
        <f t="shared" si="1"/>
        <v>0</v>
      </c>
    </row>
    <row r="28" spans="1:6">
      <c r="A28" t="s">
        <v>374</v>
      </c>
      <c r="B28" t="s">
        <v>305</v>
      </c>
      <c r="C28">
        <v>0</v>
      </c>
      <c r="D28">
        <v>0</v>
      </c>
      <c r="E28" s="18">
        <f t="shared" si="0"/>
        <v>0</v>
      </c>
      <c r="F28" s="18">
        <f t="shared" si="1"/>
        <v>0</v>
      </c>
    </row>
    <row r="29" spans="1:6">
      <c r="A29" t="s">
        <v>375</v>
      </c>
      <c r="B29" t="s">
        <v>306</v>
      </c>
      <c r="C29">
        <v>0</v>
      </c>
      <c r="D29">
        <v>0</v>
      </c>
      <c r="E29" s="18">
        <f t="shared" si="0"/>
        <v>0</v>
      </c>
      <c r="F29" s="18">
        <f t="shared" si="1"/>
        <v>0</v>
      </c>
    </row>
    <row r="30" spans="1:6">
      <c r="A30" t="s">
        <v>376</v>
      </c>
      <c r="B30" t="s">
        <v>307</v>
      </c>
      <c r="C30">
        <v>0</v>
      </c>
      <c r="D30">
        <v>0</v>
      </c>
      <c r="E30" s="18">
        <f t="shared" si="0"/>
        <v>0</v>
      </c>
      <c r="F30" s="18">
        <f t="shared" si="1"/>
        <v>0</v>
      </c>
    </row>
    <row r="31" spans="1:6">
      <c r="A31" t="s">
        <v>377</v>
      </c>
      <c r="B31" t="s">
        <v>308</v>
      </c>
      <c r="C31">
        <v>0</v>
      </c>
      <c r="D31">
        <v>0</v>
      </c>
      <c r="E31" s="18">
        <f t="shared" si="0"/>
        <v>0</v>
      </c>
      <c r="F31" s="18">
        <f t="shared" si="1"/>
        <v>0</v>
      </c>
    </row>
    <row r="32" spans="1:6">
      <c r="A32" t="s">
        <v>378</v>
      </c>
      <c r="B32" t="s">
        <v>309</v>
      </c>
      <c r="C32">
        <v>0</v>
      </c>
      <c r="D32">
        <v>0</v>
      </c>
      <c r="E32" s="18">
        <f t="shared" si="0"/>
        <v>0</v>
      </c>
      <c r="F32" s="18">
        <f t="shared" si="1"/>
        <v>0</v>
      </c>
    </row>
    <row r="33" spans="1:6">
      <c r="A33" t="s">
        <v>379</v>
      </c>
      <c r="B33" t="s">
        <v>310</v>
      </c>
      <c r="C33">
        <v>0</v>
      </c>
      <c r="D33">
        <v>0</v>
      </c>
      <c r="E33" s="18">
        <f t="shared" si="0"/>
        <v>0</v>
      </c>
      <c r="F33" s="18">
        <f t="shared" si="1"/>
        <v>0</v>
      </c>
    </row>
    <row r="34" spans="1:6">
      <c r="A34" t="s">
        <v>380</v>
      </c>
      <c r="B34" t="s">
        <v>311</v>
      </c>
      <c r="C34">
        <v>0</v>
      </c>
      <c r="D34">
        <v>0</v>
      </c>
      <c r="E34" s="18">
        <f t="shared" si="0"/>
        <v>0</v>
      </c>
      <c r="F34" s="18">
        <f t="shared" si="1"/>
        <v>0</v>
      </c>
    </row>
    <row r="35" spans="1:6">
      <c r="A35" t="s">
        <v>381</v>
      </c>
      <c r="B35" t="s">
        <v>312</v>
      </c>
      <c r="C35">
        <v>0</v>
      </c>
      <c r="D35">
        <v>0</v>
      </c>
      <c r="E35" s="18">
        <f t="shared" si="0"/>
        <v>0</v>
      </c>
      <c r="F35" s="18">
        <f t="shared" si="1"/>
        <v>0</v>
      </c>
    </row>
    <row r="36" spans="1:6">
      <c r="A36" t="s">
        <v>356</v>
      </c>
      <c r="B36" t="s">
        <v>313</v>
      </c>
      <c r="C36">
        <v>0</v>
      </c>
      <c r="D36">
        <v>0</v>
      </c>
      <c r="E36" s="18">
        <f t="shared" si="0"/>
        <v>0</v>
      </c>
      <c r="F36" s="18">
        <f t="shared" si="1"/>
        <v>0</v>
      </c>
    </row>
    <row r="37" spans="1:6">
      <c r="A37" t="s">
        <v>382</v>
      </c>
      <c r="B37" t="s">
        <v>142</v>
      </c>
      <c r="C37">
        <v>0</v>
      </c>
      <c r="D37">
        <v>0</v>
      </c>
      <c r="E37" s="18">
        <f t="shared" ref="E37:E41" si="2">IF(ISNUMBER(C37)=TRUE,C37,0)</f>
        <v>0</v>
      </c>
      <c r="F37" s="18">
        <f t="shared" ref="F37:F41" si="3">IF(ISNUMBER(D37)=TRUE,D37,0)</f>
        <v>0</v>
      </c>
    </row>
    <row r="38" spans="1:6">
      <c r="A38" t="s">
        <v>407</v>
      </c>
      <c r="B38" t="s">
        <v>408</v>
      </c>
      <c r="C38">
        <v>0</v>
      </c>
      <c r="D38">
        <v>0</v>
      </c>
      <c r="E38" s="18">
        <f t="shared" si="2"/>
        <v>0</v>
      </c>
      <c r="F38" s="18">
        <f t="shared" si="3"/>
        <v>0</v>
      </c>
    </row>
    <row r="39" spans="1:6">
      <c r="A39" t="s">
        <v>383</v>
      </c>
      <c r="B39" t="s">
        <v>269</v>
      </c>
      <c r="C39">
        <v>0</v>
      </c>
      <c r="D39">
        <v>0</v>
      </c>
      <c r="E39" s="18">
        <f t="shared" si="2"/>
        <v>0</v>
      </c>
      <c r="F39" s="18">
        <f t="shared" si="3"/>
        <v>0</v>
      </c>
    </row>
    <row r="40" spans="1:6">
      <c r="A40" t="s">
        <v>400</v>
      </c>
      <c r="B40" t="s">
        <v>401</v>
      </c>
      <c r="C40">
        <v>0</v>
      </c>
      <c r="D40">
        <v>0</v>
      </c>
      <c r="E40" s="18">
        <f t="shared" si="2"/>
        <v>0</v>
      </c>
      <c r="F40" s="18">
        <f t="shared" si="3"/>
        <v>0</v>
      </c>
    </row>
    <row r="41" spans="1:6">
      <c r="A41" t="s">
        <v>384</v>
      </c>
      <c r="B41" t="s">
        <v>314</v>
      </c>
      <c r="C41">
        <v>0</v>
      </c>
      <c r="D41">
        <v>0</v>
      </c>
      <c r="E41" s="18">
        <f t="shared" si="2"/>
        <v>0</v>
      </c>
      <c r="F41" s="18">
        <f t="shared" si="3"/>
        <v>0</v>
      </c>
    </row>
    <row r="42" spans="1:6">
      <c r="A42" t="s">
        <v>385</v>
      </c>
      <c r="B42" t="s">
        <v>315</v>
      </c>
      <c r="C42">
        <v>0</v>
      </c>
      <c r="D42">
        <v>0</v>
      </c>
      <c r="E42" s="18">
        <f t="shared" ref="E42:E43" si="4">IF(ISNUMBER(C42)=TRUE,C42,0)</f>
        <v>0</v>
      </c>
      <c r="F42" s="18">
        <f t="shared" ref="F42:F43" si="5">IF(ISNUMBER(D42)=TRUE,D42,0)</f>
        <v>0</v>
      </c>
    </row>
    <row r="43" spans="1:6">
      <c r="A43" t="s">
        <v>357</v>
      </c>
      <c r="B43" t="s">
        <v>316</v>
      </c>
      <c r="C43">
        <v>0</v>
      </c>
      <c r="D43">
        <v>0</v>
      </c>
      <c r="E43" s="18">
        <f t="shared" si="4"/>
        <v>0</v>
      </c>
      <c r="F43" s="18">
        <f t="shared" si="5"/>
        <v>0</v>
      </c>
    </row>
    <row r="44" spans="1:6">
      <c r="A44" t="s">
        <v>409</v>
      </c>
      <c r="B44" t="s">
        <v>410</v>
      </c>
      <c r="C44">
        <v>0</v>
      </c>
      <c r="D44">
        <v>0</v>
      </c>
      <c r="E44" s="18">
        <f t="shared" ref="E44:E47" si="6">IF(ISNUMBER(C44)=TRUE,C44,0)</f>
        <v>0</v>
      </c>
      <c r="F44" s="18">
        <f t="shared" ref="F44:F47" si="7">IF(ISNUMBER(D44)=TRUE,D44,0)</f>
        <v>0</v>
      </c>
    </row>
    <row r="45" spans="1:6">
      <c r="A45" t="s">
        <v>386</v>
      </c>
      <c r="B45" t="s">
        <v>290</v>
      </c>
      <c r="C45">
        <v>0</v>
      </c>
      <c r="D45">
        <v>0</v>
      </c>
      <c r="E45" s="18">
        <f t="shared" si="6"/>
        <v>0</v>
      </c>
      <c r="F45" s="18">
        <f t="shared" si="7"/>
        <v>0</v>
      </c>
    </row>
    <row r="46" spans="1:6">
      <c r="A46" t="s">
        <v>411</v>
      </c>
      <c r="B46" t="s">
        <v>412</v>
      </c>
      <c r="C46">
        <v>0</v>
      </c>
      <c r="D46">
        <v>0</v>
      </c>
      <c r="E46" s="18">
        <f t="shared" si="6"/>
        <v>0</v>
      </c>
      <c r="F46" s="18">
        <f t="shared" si="7"/>
        <v>0</v>
      </c>
    </row>
    <row r="47" spans="1:6">
      <c r="A47" t="s">
        <v>392</v>
      </c>
      <c r="B47" t="s">
        <v>424</v>
      </c>
      <c r="C47">
        <v>0</v>
      </c>
      <c r="D47">
        <v>0</v>
      </c>
      <c r="E47" s="18">
        <f t="shared" si="6"/>
        <v>0</v>
      </c>
      <c r="F47" s="18">
        <f t="shared" si="7"/>
        <v>0</v>
      </c>
    </row>
    <row r="48" spans="1:6">
      <c r="A48" t="s">
        <v>393</v>
      </c>
      <c r="B48" t="s">
        <v>394</v>
      </c>
      <c r="C48">
        <v>0</v>
      </c>
      <c r="D48">
        <v>0</v>
      </c>
      <c r="E48" s="18">
        <f t="shared" ref="E48:E49" si="8">IF(ISNUMBER(C48)=TRUE,C48,0)</f>
        <v>0</v>
      </c>
      <c r="F48" s="18">
        <f t="shared" ref="F48:F49" si="9">IF(ISNUMBER(D48)=TRUE,D48,0)</f>
        <v>0</v>
      </c>
    </row>
    <row r="49" spans="1:6">
      <c r="A49" t="s">
        <v>395</v>
      </c>
      <c r="C49">
        <v>0</v>
      </c>
      <c r="D49">
        <v>0</v>
      </c>
      <c r="E49" s="18">
        <f t="shared" si="8"/>
        <v>0</v>
      </c>
      <c r="F49" s="18">
        <f t="shared" si="9"/>
        <v>0</v>
      </c>
    </row>
    <row r="50" spans="1:6">
      <c r="A50"/>
      <c r="C50"/>
      <c r="D50"/>
    </row>
    <row r="51" spans="1:6">
      <c r="A51"/>
      <c r="C51"/>
      <c r="D51"/>
    </row>
    <row r="52" spans="1:6">
      <c r="A52"/>
      <c r="C52"/>
      <c r="D52"/>
    </row>
    <row r="53" spans="1:6">
      <c r="A53"/>
      <c r="C53"/>
      <c r="D53"/>
    </row>
    <row r="54" spans="1:6">
      <c r="A54"/>
      <c r="C54"/>
      <c r="D54"/>
    </row>
    <row r="55" spans="1:6">
      <c r="A55"/>
      <c r="C55"/>
      <c r="D55"/>
    </row>
    <row r="56" spans="1:6">
      <c r="A56"/>
      <c r="C56"/>
      <c r="D56"/>
    </row>
    <row r="57" spans="1:6">
      <c r="A57"/>
      <c r="C57"/>
      <c r="D57"/>
    </row>
    <row r="58" spans="1:6">
      <c r="A58"/>
      <c r="C58"/>
      <c r="D58"/>
    </row>
    <row r="59" spans="1:6">
      <c r="A59"/>
      <c r="C59"/>
      <c r="D59"/>
    </row>
    <row r="60" spans="1:6">
      <c r="A60"/>
      <c r="C60"/>
      <c r="D60"/>
    </row>
    <row r="61" spans="1:6">
      <c r="A61"/>
      <c r="C61"/>
      <c r="D61"/>
    </row>
    <row r="62" spans="1:6">
      <c r="A62"/>
      <c r="C62"/>
      <c r="D62"/>
    </row>
    <row r="63" spans="1:6">
      <c r="A63"/>
      <c r="C63"/>
      <c r="D63"/>
    </row>
    <row r="64" spans="1:6">
      <c r="A64"/>
      <c r="C64"/>
      <c r="D64"/>
    </row>
    <row r="65" spans="1:4">
      <c r="A65"/>
      <c r="C65"/>
      <c r="D65"/>
    </row>
    <row r="66" spans="1:4">
      <c r="A66"/>
      <c r="C66"/>
      <c r="D66"/>
    </row>
    <row r="67" spans="1:4">
      <c r="A67"/>
      <c r="C67"/>
      <c r="D67"/>
    </row>
    <row r="68" spans="1:4">
      <c r="A68"/>
      <c r="C68"/>
      <c r="D68"/>
    </row>
    <row r="69" spans="1:4">
      <c r="A69"/>
      <c r="C69"/>
      <c r="D69"/>
    </row>
    <row r="70" spans="1:4">
      <c r="A70"/>
      <c r="C70"/>
      <c r="D70"/>
    </row>
    <row r="71" spans="1:4">
      <c r="A71"/>
      <c r="C71"/>
      <c r="D71"/>
    </row>
    <row r="72" spans="1:4">
      <c r="A72"/>
      <c r="C72"/>
      <c r="D72"/>
    </row>
    <row r="73" spans="1:4">
      <c r="A73"/>
      <c r="C73"/>
      <c r="D73"/>
    </row>
    <row r="74" spans="1:4">
      <c r="A74"/>
      <c r="C74"/>
      <c r="D74"/>
    </row>
    <row r="75" spans="1:4">
      <c r="A75"/>
      <c r="C75"/>
      <c r="D75"/>
    </row>
    <row r="76" spans="1:4">
      <c r="A76"/>
      <c r="C76"/>
      <c r="D76"/>
    </row>
    <row r="77" spans="1:4">
      <c r="A77"/>
      <c r="C77"/>
      <c r="D77"/>
    </row>
    <row r="78" spans="1:4">
      <c r="A78"/>
      <c r="C78"/>
      <c r="D78"/>
    </row>
    <row r="79" spans="1:4">
      <c r="A79"/>
      <c r="C79"/>
      <c r="D79"/>
    </row>
    <row r="80" spans="1:4">
      <c r="A80"/>
      <c r="C80"/>
      <c r="D80"/>
    </row>
    <row r="81" spans="1:4">
      <c r="A81"/>
      <c r="C81"/>
      <c r="D81"/>
    </row>
    <row r="82" spans="1:4">
      <c r="A82"/>
      <c r="C82"/>
      <c r="D82"/>
    </row>
    <row r="83" spans="1:4">
      <c r="A83"/>
      <c r="C83"/>
      <c r="D83"/>
    </row>
    <row r="84" spans="1:4">
      <c r="A84"/>
      <c r="C84"/>
      <c r="D84"/>
    </row>
    <row r="85" spans="1:4">
      <c r="A85"/>
      <c r="C85"/>
      <c r="D85"/>
    </row>
    <row r="86" spans="1:4">
      <c r="A86"/>
      <c r="C86"/>
      <c r="D86"/>
    </row>
    <row r="87" spans="1:4">
      <c r="A87"/>
      <c r="C87"/>
      <c r="D87"/>
    </row>
    <row r="88" spans="1:4">
      <c r="A88"/>
      <c r="C88"/>
      <c r="D88"/>
    </row>
    <row r="89" spans="1:4">
      <c r="A89"/>
      <c r="C89"/>
      <c r="D89"/>
    </row>
    <row r="90" spans="1:4">
      <c r="A90"/>
      <c r="C90"/>
      <c r="D90"/>
    </row>
    <row r="91" spans="1:4">
      <c r="A91"/>
      <c r="C91"/>
      <c r="D91"/>
    </row>
    <row r="92" spans="1:4">
      <c r="A92"/>
      <c r="C92"/>
      <c r="D92"/>
    </row>
    <row r="93" spans="1:4">
      <c r="A93"/>
      <c r="C93"/>
      <c r="D93"/>
    </row>
    <row r="94" spans="1:4">
      <c r="A94"/>
      <c r="C94"/>
      <c r="D94"/>
    </row>
    <row r="95" spans="1:4">
      <c r="A95"/>
      <c r="C95"/>
      <c r="D95"/>
    </row>
    <row r="96" spans="1:4">
      <c r="A96"/>
      <c r="C96"/>
      <c r="D96"/>
    </row>
    <row r="97" spans="1:4">
      <c r="A97"/>
      <c r="C97"/>
      <c r="D97"/>
    </row>
    <row r="98" spans="1:4">
      <c r="A98"/>
      <c r="C98"/>
      <c r="D98"/>
    </row>
    <row r="99" spans="1:4">
      <c r="A99"/>
      <c r="C99"/>
      <c r="D99"/>
    </row>
    <row r="100" spans="1:4">
      <c r="A100"/>
      <c r="C100"/>
      <c r="D100"/>
    </row>
    <row r="101" spans="1:4">
      <c r="A101"/>
      <c r="C101"/>
      <c r="D101"/>
    </row>
    <row r="102" spans="1:4">
      <c r="A102"/>
      <c r="C102"/>
      <c r="D102"/>
    </row>
    <row r="103" spans="1:4">
      <c r="A103"/>
      <c r="C103"/>
      <c r="D103"/>
    </row>
    <row r="104" spans="1:4">
      <c r="A104"/>
      <c r="C104"/>
      <c r="D104"/>
    </row>
    <row r="105" spans="1:4">
      <c r="A105"/>
      <c r="C105"/>
      <c r="D105"/>
    </row>
    <row r="106" spans="1:4">
      <c r="A106"/>
      <c r="C106"/>
      <c r="D106"/>
    </row>
    <row r="107" spans="1:4">
      <c r="A107"/>
      <c r="C107"/>
      <c r="D107"/>
    </row>
    <row r="108" spans="1:4">
      <c r="A108"/>
      <c r="C108"/>
      <c r="D108"/>
    </row>
    <row r="109" spans="1:4">
      <c r="A109"/>
      <c r="C109"/>
      <c r="D109"/>
    </row>
    <row r="110" spans="1:4">
      <c r="A110"/>
      <c r="C110"/>
      <c r="D110"/>
    </row>
    <row r="111" spans="1:4">
      <c r="A111"/>
      <c r="C111"/>
      <c r="D111"/>
    </row>
    <row r="112" spans="1:4">
      <c r="A112"/>
      <c r="C112"/>
      <c r="D112"/>
    </row>
    <row r="113" spans="1:4">
      <c r="A113"/>
      <c r="C113"/>
      <c r="D113"/>
    </row>
    <row r="114" spans="1:4">
      <c r="A114"/>
      <c r="C114"/>
      <c r="D114"/>
    </row>
    <row r="115" spans="1:4">
      <c r="A115"/>
      <c r="C115"/>
      <c r="D115"/>
    </row>
    <row r="116" spans="1:4">
      <c r="A116"/>
      <c r="C116"/>
      <c r="D116"/>
    </row>
    <row r="117" spans="1:4">
      <c r="A117"/>
      <c r="C117"/>
      <c r="D117"/>
    </row>
    <row r="118" spans="1:4">
      <c r="A118"/>
      <c r="C118"/>
      <c r="D118"/>
    </row>
    <row r="119" spans="1:4">
      <c r="A119"/>
      <c r="C119"/>
      <c r="D119"/>
    </row>
    <row r="120" spans="1:4">
      <c r="A120"/>
      <c r="C120"/>
      <c r="D120"/>
    </row>
    <row r="121" spans="1:4">
      <c r="A121"/>
      <c r="C121"/>
      <c r="D121"/>
    </row>
    <row r="122" spans="1:4">
      <c r="A122"/>
      <c r="C122"/>
      <c r="D122"/>
    </row>
    <row r="123" spans="1:4">
      <c r="A123"/>
      <c r="C123"/>
      <c r="D123"/>
    </row>
    <row r="124" spans="1:4">
      <c r="A124"/>
      <c r="C124"/>
      <c r="D124"/>
    </row>
    <row r="125" spans="1:4">
      <c r="A125"/>
      <c r="C125"/>
      <c r="D125"/>
    </row>
    <row r="126" spans="1:4">
      <c r="A126"/>
      <c r="C126"/>
      <c r="D126"/>
    </row>
    <row r="127" spans="1:4">
      <c r="A127"/>
      <c r="C127"/>
      <c r="D127"/>
    </row>
    <row r="128" spans="1:4">
      <c r="A128"/>
      <c r="C128"/>
      <c r="D128"/>
    </row>
    <row r="129" spans="1:4">
      <c r="A129"/>
      <c r="C129"/>
      <c r="D129"/>
    </row>
    <row r="130" spans="1:4">
      <c r="A130"/>
      <c r="C130"/>
      <c r="D130"/>
    </row>
    <row r="131" spans="1:4">
      <c r="A131"/>
      <c r="C131"/>
      <c r="D131"/>
    </row>
    <row r="132" spans="1:4">
      <c r="A132"/>
      <c r="C132"/>
      <c r="D132"/>
    </row>
    <row r="133" spans="1:4">
      <c r="A133"/>
      <c r="C133"/>
      <c r="D133"/>
    </row>
    <row r="134" spans="1:4">
      <c r="A134"/>
      <c r="C134"/>
      <c r="D134"/>
    </row>
    <row r="135" spans="1:4">
      <c r="A135"/>
      <c r="C135"/>
      <c r="D135"/>
    </row>
    <row r="136" spans="1:4">
      <c r="A136"/>
      <c r="C136"/>
      <c r="D136"/>
    </row>
    <row r="137" spans="1:4">
      <c r="A137"/>
      <c r="C137"/>
      <c r="D137"/>
    </row>
    <row r="138" spans="1:4">
      <c r="A138"/>
      <c r="C138"/>
      <c r="D138"/>
    </row>
    <row r="139" spans="1:4">
      <c r="A139"/>
      <c r="C139"/>
      <c r="D139"/>
    </row>
    <row r="140" spans="1:4">
      <c r="A140"/>
      <c r="C140"/>
      <c r="D140"/>
    </row>
    <row r="141" spans="1:4">
      <c r="A141"/>
      <c r="C141"/>
      <c r="D141"/>
    </row>
    <row r="142" spans="1:4">
      <c r="A142"/>
      <c r="C142"/>
      <c r="D142"/>
    </row>
    <row r="143" spans="1:4">
      <c r="A143"/>
      <c r="C143"/>
      <c r="D143"/>
    </row>
    <row r="144" spans="1:4">
      <c r="A144"/>
      <c r="C144"/>
      <c r="D144"/>
    </row>
    <row r="145" spans="1:4">
      <c r="A145"/>
      <c r="C145"/>
      <c r="D145"/>
    </row>
    <row r="146" spans="1:4">
      <c r="A146"/>
      <c r="C146"/>
      <c r="D146"/>
    </row>
    <row r="147" spans="1:4">
      <c r="A147"/>
      <c r="C147"/>
      <c r="D147"/>
    </row>
    <row r="148" spans="1:4">
      <c r="A148"/>
      <c r="C148"/>
      <c r="D148"/>
    </row>
    <row r="149" spans="1:4">
      <c r="A149"/>
      <c r="C149"/>
      <c r="D149"/>
    </row>
    <row r="150" spans="1:4">
      <c r="A150"/>
      <c r="C150"/>
      <c r="D150"/>
    </row>
    <row r="151" spans="1:4">
      <c r="A151"/>
      <c r="C151"/>
      <c r="D151"/>
    </row>
    <row r="152" spans="1:4">
      <c r="A152"/>
      <c r="C152"/>
      <c r="D152"/>
    </row>
    <row r="153" spans="1:4">
      <c r="A153"/>
      <c r="C153"/>
      <c r="D153"/>
    </row>
    <row r="154" spans="1:4">
      <c r="A154"/>
      <c r="C154"/>
      <c r="D154"/>
    </row>
    <row r="155" spans="1:4">
      <c r="A155"/>
      <c r="C155"/>
      <c r="D155"/>
    </row>
    <row r="156" spans="1:4">
      <c r="A156"/>
      <c r="C156"/>
      <c r="D156"/>
    </row>
    <row r="157" spans="1:4">
      <c r="A157"/>
      <c r="C157"/>
      <c r="D157"/>
    </row>
    <row r="158" spans="1:4">
      <c r="A158"/>
      <c r="C158"/>
      <c r="D158"/>
    </row>
    <row r="159" spans="1:4">
      <c r="A159"/>
      <c r="C159"/>
      <c r="D159"/>
    </row>
    <row r="160" spans="1:4">
      <c r="A160"/>
      <c r="C160"/>
      <c r="D160"/>
    </row>
    <row r="161" spans="1:4">
      <c r="A161"/>
      <c r="C161"/>
      <c r="D161"/>
    </row>
    <row r="162" spans="1:4">
      <c r="A162"/>
      <c r="C162"/>
      <c r="D162"/>
    </row>
    <row r="163" spans="1:4">
      <c r="A163"/>
      <c r="C163"/>
      <c r="D163"/>
    </row>
    <row r="164" spans="1:4">
      <c r="A164"/>
      <c r="C164"/>
      <c r="D164"/>
    </row>
    <row r="165" spans="1:4">
      <c r="A165"/>
      <c r="C165"/>
      <c r="D165"/>
    </row>
    <row r="166" spans="1:4">
      <c r="A166"/>
      <c r="C166"/>
      <c r="D166"/>
    </row>
    <row r="167" spans="1:4">
      <c r="A167"/>
      <c r="C167"/>
      <c r="D167"/>
    </row>
    <row r="168" spans="1:4">
      <c r="A168"/>
      <c r="C168"/>
      <c r="D168"/>
    </row>
    <row r="169" spans="1:4">
      <c r="A169"/>
      <c r="C169"/>
      <c r="D169"/>
    </row>
    <row r="170" spans="1:4">
      <c r="A170"/>
      <c r="C170"/>
      <c r="D170"/>
    </row>
    <row r="171" spans="1:4">
      <c r="A171"/>
      <c r="C171"/>
      <c r="D171"/>
    </row>
    <row r="172" spans="1:4">
      <c r="A172"/>
      <c r="C172"/>
      <c r="D172"/>
    </row>
    <row r="173" spans="1:4">
      <c r="A173"/>
      <c r="C173"/>
      <c r="D173"/>
    </row>
    <row r="174" spans="1:4">
      <c r="A174"/>
      <c r="C174"/>
      <c r="D174"/>
    </row>
    <row r="175" spans="1:4">
      <c r="A175"/>
      <c r="C175"/>
      <c r="D175"/>
    </row>
    <row r="176" spans="1:4">
      <c r="A176"/>
      <c r="C176"/>
      <c r="D176"/>
    </row>
    <row r="177" spans="1:4">
      <c r="A177"/>
      <c r="C177"/>
      <c r="D177"/>
    </row>
    <row r="178" spans="1:4">
      <c r="A178"/>
      <c r="C178"/>
      <c r="D178"/>
    </row>
    <row r="179" spans="1:4">
      <c r="A179"/>
      <c r="C179"/>
      <c r="D179"/>
    </row>
    <row r="180" spans="1:4">
      <c r="A180"/>
      <c r="C180"/>
      <c r="D180"/>
    </row>
    <row r="181" spans="1:4">
      <c r="A181"/>
      <c r="C181"/>
      <c r="D181"/>
    </row>
    <row r="182" spans="1:4">
      <c r="A182"/>
      <c r="C182"/>
      <c r="D182"/>
    </row>
    <row r="183" spans="1:4">
      <c r="A183"/>
      <c r="C183"/>
      <c r="D183"/>
    </row>
    <row r="184" spans="1:4">
      <c r="A184"/>
      <c r="C184"/>
      <c r="D184"/>
    </row>
    <row r="185" spans="1:4">
      <c r="A185"/>
      <c r="C185"/>
      <c r="D185"/>
    </row>
    <row r="186" spans="1:4">
      <c r="A186"/>
      <c r="C186"/>
      <c r="D186"/>
    </row>
    <row r="187" spans="1:4">
      <c r="A187"/>
      <c r="C187"/>
      <c r="D187"/>
    </row>
    <row r="188" spans="1:4">
      <c r="A188"/>
      <c r="C188"/>
      <c r="D188"/>
    </row>
    <row r="189" spans="1:4">
      <c r="A189"/>
      <c r="C189"/>
      <c r="D189"/>
    </row>
    <row r="190" spans="1:4">
      <c r="A190"/>
      <c r="C190"/>
      <c r="D190"/>
    </row>
    <row r="191" spans="1:4">
      <c r="A191"/>
      <c r="C191"/>
      <c r="D191"/>
    </row>
    <row r="192" spans="1:4">
      <c r="A192"/>
      <c r="C192"/>
      <c r="D192"/>
    </row>
    <row r="193" spans="1:4">
      <c r="A193"/>
      <c r="C193"/>
      <c r="D193"/>
    </row>
    <row r="194" spans="1:4">
      <c r="A194"/>
      <c r="C194"/>
      <c r="D194"/>
    </row>
    <row r="195" spans="1:4">
      <c r="A195"/>
      <c r="C195"/>
      <c r="D195"/>
    </row>
    <row r="196" spans="1:4">
      <c r="A196"/>
      <c r="C196"/>
      <c r="D196"/>
    </row>
    <row r="197" spans="1:4">
      <c r="A197"/>
      <c r="C197"/>
      <c r="D197"/>
    </row>
    <row r="198" spans="1:4">
      <c r="A198"/>
      <c r="C198"/>
      <c r="D198"/>
    </row>
    <row r="199" spans="1:4">
      <c r="A199"/>
      <c r="C199"/>
      <c r="D199"/>
    </row>
    <row r="200" spans="1:4">
      <c r="A200"/>
      <c r="C200"/>
      <c r="D200"/>
    </row>
    <row r="201" spans="1:4">
      <c r="A201"/>
      <c r="C201"/>
      <c r="D201"/>
    </row>
    <row r="202" spans="1:4">
      <c r="A202"/>
      <c r="C202"/>
      <c r="D202"/>
    </row>
    <row r="203" spans="1:4">
      <c r="A203"/>
      <c r="C203"/>
      <c r="D203"/>
    </row>
    <row r="204" spans="1:4">
      <c r="A204"/>
      <c r="C204"/>
      <c r="D204"/>
    </row>
    <row r="205" spans="1:4">
      <c r="A205"/>
      <c r="C205"/>
      <c r="D205"/>
    </row>
    <row r="206" spans="1:4">
      <c r="A206"/>
      <c r="C206"/>
      <c r="D206"/>
    </row>
    <row r="207" spans="1:4">
      <c r="A207"/>
      <c r="C207"/>
      <c r="D207"/>
    </row>
    <row r="208" spans="1:4">
      <c r="A208"/>
      <c r="C208"/>
      <c r="D208"/>
    </row>
    <row r="209" spans="1:4">
      <c r="A209"/>
      <c r="C209"/>
      <c r="D209"/>
    </row>
    <row r="210" spans="1:4">
      <c r="A210"/>
      <c r="C210"/>
      <c r="D210"/>
    </row>
    <row r="211" spans="1:4">
      <c r="A211"/>
      <c r="C211"/>
      <c r="D211"/>
    </row>
    <row r="212" spans="1:4">
      <c r="A212"/>
      <c r="C212"/>
      <c r="D212"/>
    </row>
    <row r="213" spans="1:4">
      <c r="A213"/>
      <c r="C213"/>
      <c r="D213"/>
    </row>
    <row r="214" spans="1:4">
      <c r="A214"/>
      <c r="C214"/>
      <c r="D214"/>
    </row>
    <row r="215" spans="1:4">
      <c r="A215"/>
      <c r="C215"/>
      <c r="D215"/>
    </row>
    <row r="216" spans="1:4">
      <c r="A216"/>
      <c r="C216"/>
      <c r="D216"/>
    </row>
    <row r="217" spans="1:4">
      <c r="A217"/>
      <c r="C217"/>
      <c r="D217"/>
    </row>
    <row r="218" spans="1:4">
      <c r="A218"/>
      <c r="C218"/>
      <c r="D218"/>
    </row>
    <row r="219" spans="1:4">
      <c r="A219"/>
      <c r="C219"/>
      <c r="D219"/>
    </row>
    <row r="220" spans="1:4">
      <c r="A220"/>
      <c r="C220"/>
      <c r="D220"/>
    </row>
    <row r="221" spans="1:4">
      <c r="A221"/>
      <c r="C221"/>
      <c r="D221"/>
    </row>
    <row r="222" spans="1:4">
      <c r="A222"/>
      <c r="C222"/>
      <c r="D222"/>
    </row>
    <row r="223" spans="1:4">
      <c r="A223"/>
      <c r="C223"/>
      <c r="D223"/>
    </row>
    <row r="224" spans="1:4">
      <c r="A224"/>
      <c r="C224"/>
      <c r="D224"/>
    </row>
    <row r="225" spans="1:4">
      <c r="A225"/>
      <c r="C225"/>
      <c r="D225"/>
    </row>
    <row r="226" spans="1:4">
      <c r="A226"/>
      <c r="C226"/>
      <c r="D226"/>
    </row>
    <row r="227" spans="1:4">
      <c r="A227"/>
      <c r="C227"/>
      <c r="D227"/>
    </row>
    <row r="228" spans="1:4">
      <c r="A228"/>
      <c r="C228"/>
      <c r="D228"/>
    </row>
    <row r="229" spans="1:4">
      <c r="A229"/>
      <c r="C229"/>
      <c r="D229"/>
    </row>
    <row r="230" spans="1:4">
      <c r="A230"/>
      <c r="C230"/>
      <c r="D230"/>
    </row>
    <row r="231" spans="1:4">
      <c r="A231"/>
      <c r="C231"/>
      <c r="D231"/>
    </row>
    <row r="232" spans="1:4">
      <c r="A232"/>
      <c r="C232"/>
      <c r="D232"/>
    </row>
    <row r="233" spans="1:4">
      <c r="A233"/>
      <c r="C233"/>
      <c r="D233"/>
    </row>
    <row r="234" spans="1:4">
      <c r="A234"/>
      <c r="C234"/>
      <c r="D234"/>
    </row>
    <row r="235" spans="1:4">
      <c r="A235"/>
      <c r="C235"/>
      <c r="D235"/>
    </row>
    <row r="236" spans="1:4">
      <c r="A236"/>
      <c r="C236"/>
      <c r="D236"/>
    </row>
    <row r="237" spans="1:4">
      <c r="A237"/>
      <c r="C237"/>
      <c r="D237"/>
    </row>
    <row r="238" spans="1:4">
      <c r="A238"/>
      <c r="C238"/>
      <c r="D238"/>
    </row>
    <row r="239" spans="1:4">
      <c r="A239"/>
      <c r="C239"/>
      <c r="D239"/>
    </row>
    <row r="240" spans="1:4">
      <c r="A240"/>
      <c r="C240"/>
      <c r="D240"/>
    </row>
    <row r="241" spans="1:4">
      <c r="A241"/>
      <c r="C241"/>
      <c r="D241"/>
    </row>
    <row r="242" spans="1:4">
      <c r="A242"/>
      <c r="C242"/>
      <c r="D242"/>
    </row>
    <row r="243" spans="1:4">
      <c r="A243"/>
      <c r="C243"/>
      <c r="D243"/>
    </row>
    <row r="244" spans="1:4">
      <c r="A244"/>
      <c r="C244"/>
      <c r="D244"/>
    </row>
    <row r="245" spans="1:4">
      <c r="A245"/>
      <c r="C245"/>
      <c r="D245"/>
    </row>
    <row r="246" spans="1:4">
      <c r="A246"/>
      <c r="C246"/>
      <c r="D246"/>
    </row>
    <row r="247" spans="1:4">
      <c r="A247"/>
      <c r="C247"/>
      <c r="D247"/>
    </row>
    <row r="248" spans="1:4">
      <c r="A248"/>
      <c r="C248"/>
      <c r="D248"/>
    </row>
    <row r="249" spans="1:4">
      <c r="A249"/>
      <c r="C249"/>
      <c r="D249"/>
    </row>
    <row r="250" spans="1:4">
      <c r="A250"/>
      <c r="C250"/>
      <c r="D250"/>
    </row>
    <row r="251" spans="1:4">
      <c r="A251"/>
      <c r="C251"/>
      <c r="D251"/>
    </row>
    <row r="252" spans="1:4">
      <c r="A252"/>
      <c r="C252"/>
      <c r="D252"/>
    </row>
    <row r="253" spans="1:4">
      <c r="A253"/>
      <c r="C253"/>
      <c r="D253"/>
    </row>
    <row r="254" spans="1:4">
      <c r="A254"/>
      <c r="C254"/>
      <c r="D254"/>
    </row>
    <row r="255" spans="1:4">
      <c r="A255"/>
      <c r="C255"/>
      <c r="D255"/>
    </row>
    <row r="256" spans="1:4">
      <c r="A256"/>
      <c r="C256"/>
      <c r="D256"/>
    </row>
    <row r="257" spans="1:4">
      <c r="A257"/>
      <c r="C257"/>
      <c r="D257"/>
    </row>
    <row r="258" spans="1:4">
      <c r="A258"/>
      <c r="C258"/>
      <c r="D258"/>
    </row>
    <row r="259" spans="1:4">
      <c r="A259"/>
      <c r="C259"/>
      <c r="D259"/>
    </row>
    <row r="260" spans="1:4">
      <c r="A260"/>
      <c r="C260"/>
      <c r="D260"/>
    </row>
    <row r="261" spans="1:4">
      <c r="A261"/>
      <c r="C261"/>
      <c r="D261"/>
    </row>
    <row r="262" spans="1:4">
      <c r="A262"/>
      <c r="C262"/>
      <c r="D262"/>
    </row>
    <row r="263" spans="1:4">
      <c r="A263"/>
      <c r="C263"/>
      <c r="D263"/>
    </row>
    <row r="264" spans="1:4">
      <c r="A264"/>
      <c r="C264"/>
      <c r="D264"/>
    </row>
    <row r="265" spans="1:4">
      <c r="A265"/>
      <c r="C265"/>
      <c r="D265"/>
    </row>
    <row r="266" spans="1:4">
      <c r="A266"/>
      <c r="C266"/>
      <c r="D266"/>
    </row>
    <row r="267" spans="1:4">
      <c r="A267"/>
      <c r="C267"/>
      <c r="D267"/>
    </row>
    <row r="268" spans="1:4">
      <c r="A268"/>
      <c r="C268"/>
      <c r="D268"/>
    </row>
    <row r="269" spans="1:4">
      <c r="A269"/>
      <c r="C269"/>
      <c r="D269"/>
    </row>
    <row r="270" spans="1:4">
      <c r="A270"/>
      <c r="C270"/>
      <c r="D270"/>
    </row>
    <row r="271" spans="1:4">
      <c r="A271"/>
      <c r="C271"/>
      <c r="D271"/>
    </row>
    <row r="272" spans="1:4">
      <c r="A272"/>
      <c r="C272"/>
      <c r="D272"/>
    </row>
    <row r="273" spans="1:4">
      <c r="A273"/>
      <c r="C273"/>
      <c r="D273"/>
    </row>
    <row r="274" spans="1:4">
      <c r="A274"/>
      <c r="C274"/>
      <c r="D274"/>
    </row>
    <row r="275" spans="1:4">
      <c r="A275"/>
      <c r="C275"/>
      <c r="D275"/>
    </row>
    <row r="276" spans="1:4">
      <c r="A276"/>
      <c r="C276"/>
      <c r="D276"/>
    </row>
    <row r="277" spans="1:4">
      <c r="A277"/>
      <c r="C277"/>
      <c r="D277"/>
    </row>
    <row r="278" spans="1:4">
      <c r="A278"/>
      <c r="C278"/>
      <c r="D278"/>
    </row>
    <row r="279" spans="1:4">
      <c r="A279"/>
      <c r="C279"/>
      <c r="D279"/>
    </row>
    <row r="280" spans="1:4">
      <c r="A280"/>
      <c r="C280"/>
      <c r="D280"/>
    </row>
    <row r="281" spans="1:4">
      <c r="A281"/>
      <c r="C281"/>
      <c r="D281"/>
    </row>
    <row r="282" spans="1:4">
      <c r="A282"/>
      <c r="C282"/>
      <c r="D282"/>
    </row>
    <row r="283" spans="1:4">
      <c r="A283"/>
      <c r="C283"/>
      <c r="D283"/>
    </row>
    <row r="284" spans="1:4">
      <c r="A284"/>
      <c r="C284"/>
      <c r="D284"/>
    </row>
    <row r="285" spans="1:4">
      <c r="A285"/>
      <c r="C285"/>
      <c r="D285"/>
    </row>
    <row r="286" spans="1:4">
      <c r="A286"/>
      <c r="C286"/>
      <c r="D286"/>
    </row>
    <row r="287" spans="1:4">
      <c r="A287"/>
      <c r="C287"/>
      <c r="D287"/>
    </row>
    <row r="288" spans="1:4">
      <c r="A288"/>
      <c r="C288"/>
      <c r="D288"/>
    </row>
    <row r="289" spans="1:4">
      <c r="A289"/>
      <c r="C289"/>
      <c r="D289"/>
    </row>
    <row r="290" spans="1:4">
      <c r="A290"/>
      <c r="C290"/>
      <c r="D290"/>
    </row>
    <row r="291" spans="1:4">
      <c r="A291"/>
      <c r="C291"/>
      <c r="D291"/>
    </row>
    <row r="292" spans="1:4">
      <c r="A292"/>
      <c r="C292"/>
      <c r="D292"/>
    </row>
    <row r="293" spans="1:4">
      <c r="C293"/>
      <c r="D293"/>
    </row>
    <row r="294" spans="1:4">
      <c r="C294"/>
      <c r="D294"/>
    </row>
    <row r="295" spans="1:4">
      <c r="C295"/>
      <c r="D295"/>
    </row>
    <row r="296" spans="1:4">
      <c r="C296"/>
      <c r="D296"/>
    </row>
    <row r="297" spans="1:4">
      <c r="C297"/>
      <c r="D297"/>
    </row>
    <row r="298" spans="1:4">
      <c r="C298"/>
      <c r="D298"/>
    </row>
    <row r="299" spans="1:4">
      <c r="C299"/>
      <c r="D299"/>
    </row>
    <row r="300" spans="1:4">
      <c r="C300"/>
      <c r="D300"/>
    </row>
    <row r="301" spans="1:4">
      <c r="C301"/>
      <c r="D301"/>
    </row>
    <row r="302" spans="1:4">
      <c r="C302"/>
      <c r="D302"/>
    </row>
    <row r="303" spans="1:4">
      <c r="C303"/>
      <c r="D303"/>
    </row>
    <row r="304" spans="1:4">
      <c r="C304"/>
      <c r="D304"/>
    </row>
    <row r="305" spans="3:4">
      <c r="C305"/>
      <c r="D305"/>
    </row>
    <row r="306" spans="3:4">
      <c r="C306"/>
      <c r="D306"/>
    </row>
    <row r="307" spans="3:4">
      <c r="C307"/>
      <c r="D307"/>
    </row>
    <row r="308" spans="3:4">
      <c r="C308"/>
      <c r="D308"/>
    </row>
    <row r="309" spans="3:4">
      <c r="C309"/>
      <c r="D309"/>
    </row>
    <row r="310" spans="3:4">
      <c r="C310"/>
      <c r="D310"/>
    </row>
    <row r="311" spans="3:4">
      <c r="C311"/>
      <c r="D311"/>
    </row>
    <row r="312" spans="3:4">
      <c r="C312"/>
      <c r="D312"/>
    </row>
    <row r="313" spans="3:4">
      <c r="C313"/>
      <c r="D313"/>
    </row>
    <row r="314" spans="3:4">
      <c r="C314"/>
      <c r="D314"/>
    </row>
    <row r="315" spans="3:4">
      <c r="C315"/>
      <c r="D315"/>
    </row>
    <row r="316" spans="3:4">
      <c r="C316"/>
      <c r="D316"/>
    </row>
    <row r="317" spans="3:4">
      <c r="C317"/>
      <c r="D317"/>
    </row>
    <row r="318" spans="3:4">
      <c r="C318"/>
      <c r="D318"/>
    </row>
    <row r="319" spans="3:4">
      <c r="C319"/>
      <c r="D319"/>
    </row>
    <row r="320" spans="3:4">
      <c r="C320"/>
      <c r="D320"/>
    </row>
    <row r="321" spans="3:4">
      <c r="C321"/>
      <c r="D321"/>
    </row>
    <row r="322" spans="3:4">
      <c r="C322"/>
      <c r="D322"/>
    </row>
    <row r="323" spans="3:4">
      <c r="C323"/>
      <c r="D323"/>
    </row>
    <row r="324" spans="3:4">
      <c r="C324"/>
      <c r="D324"/>
    </row>
    <row r="325" spans="3:4">
      <c r="C325"/>
      <c r="D325"/>
    </row>
    <row r="326" spans="3:4">
      <c r="C326"/>
      <c r="D326"/>
    </row>
    <row r="327" spans="3:4">
      <c r="C327"/>
      <c r="D327"/>
    </row>
    <row r="328" spans="3:4">
      <c r="C328"/>
      <c r="D328"/>
    </row>
    <row r="329" spans="3:4">
      <c r="C329"/>
      <c r="D329"/>
    </row>
    <row r="330" spans="3:4">
      <c r="C330"/>
      <c r="D330"/>
    </row>
    <row r="331" spans="3:4">
      <c r="C331"/>
      <c r="D331"/>
    </row>
    <row r="332" spans="3:4">
      <c r="C332"/>
      <c r="D332"/>
    </row>
    <row r="333" spans="3:4">
      <c r="C333"/>
      <c r="D333"/>
    </row>
    <row r="334" spans="3:4">
      <c r="C334"/>
      <c r="D334"/>
    </row>
    <row r="335" spans="3:4">
      <c r="C335"/>
      <c r="D335"/>
    </row>
    <row r="336" spans="3:4">
      <c r="C336"/>
      <c r="D336"/>
    </row>
    <row r="337" spans="3:4">
      <c r="C337"/>
      <c r="D337"/>
    </row>
    <row r="338" spans="3:4">
      <c r="C338"/>
      <c r="D338"/>
    </row>
    <row r="339" spans="3:4">
      <c r="C339"/>
      <c r="D339"/>
    </row>
    <row r="340" spans="3:4">
      <c r="C340"/>
      <c r="D340"/>
    </row>
    <row r="341" spans="3:4">
      <c r="C341"/>
      <c r="D341"/>
    </row>
    <row r="342" spans="3:4">
      <c r="C342"/>
      <c r="D342"/>
    </row>
    <row r="343" spans="3:4">
      <c r="C343"/>
      <c r="D343"/>
    </row>
    <row r="344" spans="3:4">
      <c r="C344"/>
      <c r="D344"/>
    </row>
    <row r="345" spans="3:4">
      <c r="C345"/>
      <c r="D345"/>
    </row>
    <row r="346" spans="3:4">
      <c r="C346"/>
      <c r="D346"/>
    </row>
    <row r="347" spans="3:4">
      <c r="C347"/>
      <c r="D347"/>
    </row>
    <row r="348" spans="3:4">
      <c r="C348"/>
      <c r="D348"/>
    </row>
    <row r="349" spans="3:4">
      <c r="C349"/>
      <c r="D349"/>
    </row>
    <row r="350" spans="3:4">
      <c r="C350"/>
      <c r="D350"/>
    </row>
    <row r="351" spans="3:4">
      <c r="C351"/>
      <c r="D351"/>
    </row>
    <row r="352" spans="3:4">
      <c r="C352"/>
      <c r="D352"/>
    </row>
    <row r="353" spans="3:4">
      <c r="C353"/>
      <c r="D353"/>
    </row>
    <row r="354" spans="3:4">
      <c r="C354"/>
      <c r="D354"/>
    </row>
    <row r="355" spans="3:4">
      <c r="C355"/>
      <c r="D355"/>
    </row>
    <row r="356" spans="3:4">
      <c r="C356"/>
      <c r="D356"/>
    </row>
    <row r="357" spans="3:4">
      <c r="C357"/>
      <c r="D357"/>
    </row>
    <row r="358" spans="3:4">
      <c r="C358"/>
      <c r="D358"/>
    </row>
    <row r="359" spans="3:4">
      <c r="C359"/>
      <c r="D359"/>
    </row>
    <row r="360" spans="3:4">
      <c r="C360"/>
      <c r="D360"/>
    </row>
    <row r="361" spans="3:4">
      <c r="C361"/>
      <c r="D361"/>
    </row>
    <row r="362" spans="3:4">
      <c r="C362"/>
      <c r="D362"/>
    </row>
    <row r="363" spans="3:4">
      <c r="C363"/>
      <c r="D363"/>
    </row>
    <row r="364" spans="3:4">
      <c r="C364"/>
      <c r="D364"/>
    </row>
    <row r="365" spans="3:4">
      <c r="C365"/>
      <c r="D365"/>
    </row>
    <row r="366" spans="3:4">
      <c r="C366"/>
      <c r="D366"/>
    </row>
    <row r="367" spans="3:4">
      <c r="C367"/>
      <c r="D367"/>
    </row>
    <row r="368" spans="3:4">
      <c r="C368"/>
      <c r="D368"/>
    </row>
    <row r="369" spans="3:4">
      <c r="C369"/>
      <c r="D369"/>
    </row>
    <row r="370" spans="3:4">
      <c r="C370"/>
      <c r="D370"/>
    </row>
    <row r="371" spans="3:4">
      <c r="C371"/>
      <c r="D371"/>
    </row>
    <row r="372" spans="3:4">
      <c r="C372"/>
      <c r="D372"/>
    </row>
    <row r="373" spans="3:4">
      <c r="C373"/>
      <c r="D373"/>
    </row>
    <row r="374" spans="3:4">
      <c r="C374"/>
      <c r="D374"/>
    </row>
    <row r="375" spans="3:4">
      <c r="C375"/>
      <c r="D375"/>
    </row>
    <row r="376" spans="3:4">
      <c r="C376"/>
      <c r="D376"/>
    </row>
    <row r="377" spans="3:4">
      <c r="C377"/>
      <c r="D377"/>
    </row>
    <row r="378" spans="3:4">
      <c r="C378"/>
      <c r="D378"/>
    </row>
    <row r="379" spans="3:4">
      <c r="C379"/>
      <c r="D379"/>
    </row>
    <row r="380" spans="3:4">
      <c r="C380"/>
      <c r="D380"/>
    </row>
    <row r="381" spans="3:4">
      <c r="C381"/>
      <c r="D381"/>
    </row>
    <row r="382" spans="3:4">
      <c r="C382"/>
      <c r="D382"/>
    </row>
    <row r="383" spans="3:4">
      <c r="C383"/>
      <c r="D383"/>
    </row>
    <row r="384" spans="3:4">
      <c r="C384"/>
      <c r="D384"/>
    </row>
    <row r="385" spans="3:4">
      <c r="C385"/>
      <c r="D385"/>
    </row>
    <row r="386" spans="3:4">
      <c r="C386"/>
      <c r="D386"/>
    </row>
    <row r="387" spans="3:4">
      <c r="C387"/>
      <c r="D387"/>
    </row>
    <row r="388" spans="3:4">
      <c r="C388"/>
      <c r="D388"/>
    </row>
    <row r="389" spans="3:4">
      <c r="C389"/>
      <c r="D389"/>
    </row>
    <row r="390" spans="3:4">
      <c r="C390"/>
      <c r="D390"/>
    </row>
    <row r="391" spans="3:4">
      <c r="C391"/>
      <c r="D391"/>
    </row>
    <row r="392" spans="3:4">
      <c r="C392"/>
      <c r="D392"/>
    </row>
    <row r="393" spans="3:4">
      <c r="C393"/>
      <c r="D393"/>
    </row>
    <row r="394" spans="3:4">
      <c r="C394"/>
      <c r="D394"/>
    </row>
    <row r="395" spans="3:4">
      <c r="C395"/>
      <c r="D395"/>
    </row>
    <row r="396" spans="3:4">
      <c r="C396"/>
      <c r="D396"/>
    </row>
    <row r="397" spans="3:4">
      <c r="C397"/>
      <c r="D397"/>
    </row>
    <row r="398" spans="3:4">
      <c r="C398"/>
      <c r="D398"/>
    </row>
    <row r="399" spans="3:4">
      <c r="C399"/>
      <c r="D399"/>
    </row>
    <row r="400" spans="3:4">
      <c r="C400"/>
      <c r="D400"/>
    </row>
    <row r="401" spans="3:4">
      <c r="C401"/>
      <c r="D401"/>
    </row>
    <row r="402" spans="3:4">
      <c r="C402"/>
      <c r="D402"/>
    </row>
    <row r="403" spans="3:4">
      <c r="C403"/>
      <c r="D403"/>
    </row>
    <row r="404" spans="3:4">
      <c r="C404"/>
      <c r="D404"/>
    </row>
    <row r="405" spans="3:4">
      <c r="C405"/>
      <c r="D405"/>
    </row>
    <row r="406" spans="3:4">
      <c r="C406"/>
      <c r="D406"/>
    </row>
    <row r="407" spans="3:4">
      <c r="C407"/>
      <c r="D407"/>
    </row>
    <row r="408" spans="3:4">
      <c r="C408"/>
      <c r="D408"/>
    </row>
    <row r="409" spans="3:4">
      <c r="C409"/>
      <c r="D409"/>
    </row>
    <row r="410" spans="3:4">
      <c r="C410"/>
      <c r="D410"/>
    </row>
    <row r="411" spans="3:4">
      <c r="C411"/>
      <c r="D411"/>
    </row>
    <row r="412" spans="3:4">
      <c r="C412"/>
      <c r="D412"/>
    </row>
    <row r="413" spans="3:4">
      <c r="C413"/>
      <c r="D413"/>
    </row>
    <row r="414" spans="3:4">
      <c r="C414"/>
      <c r="D414"/>
    </row>
    <row r="415" spans="3:4">
      <c r="C415"/>
      <c r="D415"/>
    </row>
    <row r="416" spans="3:4">
      <c r="C416"/>
      <c r="D416"/>
    </row>
    <row r="417" spans="3:4">
      <c r="C417"/>
      <c r="D417"/>
    </row>
    <row r="418" spans="3:4">
      <c r="C418"/>
      <c r="D418"/>
    </row>
    <row r="419" spans="3:4">
      <c r="C419"/>
      <c r="D419"/>
    </row>
    <row r="420" spans="3:4">
      <c r="C420"/>
      <c r="D420"/>
    </row>
    <row r="421" spans="3:4">
      <c r="C421"/>
      <c r="D421"/>
    </row>
    <row r="422" spans="3:4">
      <c r="C422"/>
      <c r="D422"/>
    </row>
    <row r="423" spans="3:4">
      <c r="C423"/>
      <c r="D423"/>
    </row>
    <row r="424" spans="3:4">
      <c r="C424"/>
      <c r="D424"/>
    </row>
    <row r="425" spans="3:4">
      <c r="C425"/>
      <c r="D425"/>
    </row>
    <row r="426" spans="3:4">
      <c r="C426"/>
      <c r="D426"/>
    </row>
    <row r="427" spans="3:4">
      <c r="C427"/>
      <c r="D427"/>
    </row>
    <row r="428" spans="3:4">
      <c r="C428"/>
      <c r="D428"/>
    </row>
    <row r="429" spans="3:4">
      <c r="C429"/>
      <c r="D429"/>
    </row>
    <row r="430" spans="3:4">
      <c r="C430"/>
      <c r="D430"/>
    </row>
    <row r="431" spans="3:4">
      <c r="C431"/>
      <c r="D431"/>
    </row>
    <row r="432" spans="3:4">
      <c r="C432"/>
      <c r="D432"/>
    </row>
    <row r="433" spans="3:4">
      <c r="C433"/>
      <c r="D433"/>
    </row>
    <row r="434" spans="3:4">
      <c r="C434"/>
      <c r="D434"/>
    </row>
    <row r="435" spans="3:4">
      <c r="C435"/>
      <c r="D435"/>
    </row>
    <row r="436" spans="3:4">
      <c r="C436"/>
      <c r="D436"/>
    </row>
    <row r="437" spans="3:4">
      <c r="C437"/>
      <c r="D437"/>
    </row>
    <row r="438" spans="3:4">
      <c r="C438"/>
      <c r="D438"/>
    </row>
    <row r="439" spans="3:4">
      <c r="C439"/>
      <c r="D439"/>
    </row>
    <row r="440" spans="3:4">
      <c r="C440"/>
      <c r="D440"/>
    </row>
    <row r="441" spans="3:4">
      <c r="C441"/>
      <c r="D441"/>
    </row>
    <row r="442" spans="3:4">
      <c r="C442"/>
      <c r="D442"/>
    </row>
    <row r="443" spans="3:4">
      <c r="C443"/>
      <c r="D443"/>
    </row>
    <row r="444" spans="3:4">
      <c r="C444"/>
      <c r="D444"/>
    </row>
    <row r="445" spans="3:4">
      <c r="C445"/>
      <c r="D445"/>
    </row>
    <row r="446" spans="3:4">
      <c r="C446"/>
      <c r="D446"/>
    </row>
    <row r="447" spans="3:4">
      <c r="C447"/>
      <c r="D447"/>
    </row>
    <row r="448" spans="3:4">
      <c r="C448"/>
      <c r="D448"/>
    </row>
    <row r="449" spans="3:4">
      <c r="C449"/>
      <c r="D449"/>
    </row>
    <row r="450" spans="3:4">
      <c r="C450"/>
      <c r="D450"/>
    </row>
    <row r="451" spans="3:4">
      <c r="C451"/>
      <c r="D451"/>
    </row>
    <row r="452" spans="3:4">
      <c r="C452"/>
      <c r="D452"/>
    </row>
    <row r="453" spans="3:4">
      <c r="C453"/>
      <c r="D453"/>
    </row>
    <row r="454" spans="3:4">
      <c r="C454"/>
      <c r="D454"/>
    </row>
    <row r="455" spans="3:4">
      <c r="C455"/>
      <c r="D455"/>
    </row>
    <row r="456" spans="3:4">
      <c r="C456"/>
      <c r="D456"/>
    </row>
    <row r="457" spans="3:4">
      <c r="C457"/>
      <c r="D457"/>
    </row>
    <row r="458" spans="3:4">
      <c r="C458"/>
      <c r="D458"/>
    </row>
    <row r="459" spans="3:4">
      <c r="C459"/>
      <c r="D459"/>
    </row>
    <row r="460" spans="3:4">
      <c r="C460"/>
      <c r="D460"/>
    </row>
    <row r="461" spans="3:4">
      <c r="C461"/>
      <c r="D461"/>
    </row>
    <row r="462" spans="3:4">
      <c r="C462"/>
      <c r="D462"/>
    </row>
    <row r="463" spans="3:4">
      <c r="C463"/>
      <c r="D463"/>
    </row>
    <row r="464" spans="3:4">
      <c r="C464"/>
      <c r="D464"/>
    </row>
    <row r="465" spans="3:4">
      <c r="C465"/>
      <c r="D465"/>
    </row>
    <row r="466" spans="3:4">
      <c r="C466"/>
      <c r="D466"/>
    </row>
    <row r="467" spans="3:4">
      <c r="C467"/>
      <c r="D467"/>
    </row>
    <row r="468" spans="3:4">
      <c r="C468"/>
      <c r="D468"/>
    </row>
    <row r="469" spans="3:4">
      <c r="C469"/>
      <c r="D469"/>
    </row>
    <row r="470" spans="3:4">
      <c r="C470"/>
      <c r="D470"/>
    </row>
    <row r="471" spans="3:4">
      <c r="C471"/>
      <c r="D471"/>
    </row>
    <row r="472" spans="3:4">
      <c r="C472"/>
      <c r="D472"/>
    </row>
    <row r="473" spans="3:4">
      <c r="C473"/>
      <c r="D473"/>
    </row>
    <row r="474" spans="3:4">
      <c r="C474"/>
      <c r="D474"/>
    </row>
    <row r="475" spans="3:4">
      <c r="C475"/>
      <c r="D475"/>
    </row>
    <row r="476" spans="3:4">
      <c r="C476"/>
      <c r="D476"/>
    </row>
    <row r="477" spans="3:4">
      <c r="C477"/>
      <c r="D477"/>
    </row>
    <row r="478" spans="3:4">
      <c r="C478"/>
      <c r="D478"/>
    </row>
    <row r="479" spans="3:4">
      <c r="C479"/>
      <c r="D479"/>
    </row>
    <row r="480" spans="3:4">
      <c r="C480"/>
      <c r="D480"/>
    </row>
    <row r="481" spans="3:4">
      <c r="C481"/>
      <c r="D481"/>
    </row>
    <row r="482" spans="3:4">
      <c r="C482"/>
      <c r="D482"/>
    </row>
    <row r="483" spans="3:4">
      <c r="C483"/>
      <c r="D483"/>
    </row>
    <row r="484" spans="3:4">
      <c r="C484"/>
      <c r="D484"/>
    </row>
    <row r="485" spans="3:4">
      <c r="C485"/>
      <c r="D485"/>
    </row>
    <row r="486" spans="3:4">
      <c r="C486"/>
      <c r="D486"/>
    </row>
    <row r="487" spans="3:4">
      <c r="C487"/>
      <c r="D487"/>
    </row>
    <row r="488" spans="3:4">
      <c r="C488"/>
      <c r="D488"/>
    </row>
    <row r="489" spans="3:4">
      <c r="C489"/>
      <c r="D489"/>
    </row>
    <row r="490" spans="3:4">
      <c r="C490"/>
      <c r="D490"/>
    </row>
    <row r="491" spans="3:4">
      <c r="C491"/>
      <c r="D491"/>
    </row>
    <row r="492" spans="3:4">
      <c r="C492"/>
      <c r="D492"/>
    </row>
    <row r="493" spans="3:4">
      <c r="C493"/>
      <c r="D493"/>
    </row>
    <row r="494" spans="3:4">
      <c r="C494"/>
      <c r="D494"/>
    </row>
    <row r="495" spans="3:4">
      <c r="C495"/>
      <c r="D495"/>
    </row>
    <row r="496" spans="3:4">
      <c r="C496"/>
      <c r="D496"/>
    </row>
    <row r="497" spans="3:4">
      <c r="C497"/>
      <c r="D497"/>
    </row>
    <row r="498" spans="3:4">
      <c r="C498"/>
      <c r="D498"/>
    </row>
    <row r="499" spans="3:4">
      <c r="C499"/>
      <c r="D499"/>
    </row>
    <row r="500" spans="3:4">
      <c r="C500"/>
      <c r="D500"/>
    </row>
    <row r="501" spans="3:4">
      <c r="C501"/>
      <c r="D501"/>
    </row>
    <row r="502" spans="3:4">
      <c r="C502"/>
      <c r="D502"/>
    </row>
    <row r="503" spans="3:4">
      <c r="C503"/>
      <c r="D503"/>
    </row>
    <row r="504" spans="3:4">
      <c r="C504"/>
      <c r="D504"/>
    </row>
    <row r="505" spans="3:4">
      <c r="C505"/>
      <c r="D505"/>
    </row>
    <row r="506" spans="3:4">
      <c r="C506"/>
      <c r="D506"/>
    </row>
    <row r="507" spans="3:4">
      <c r="C507"/>
      <c r="D507"/>
    </row>
    <row r="508" spans="3:4">
      <c r="C508"/>
      <c r="D508"/>
    </row>
    <row r="509" spans="3:4">
      <c r="C509"/>
      <c r="D509"/>
    </row>
    <row r="510" spans="3:4">
      <c r="C510"/>
      <c r="D510"/>
    </row>
    <row r="511" spans="3:4">
      <c r="C511"/>
      <c r="D511"/>
    </row>
    <row r="512" spans="3:4">
      <c r="C512"/>
      <c r="D512"/>
    </row>
    <row r="513" spans="3:4">
      <c r="C513"/>
      <c r="D513"/>
    </row>
    <row r="514" spans="3:4">
      <c r="C514"/>
      <c r="D514"/>
    </row>
    <row r="515" spans="3:4">
      <c r="C515"/>
      <c r="D515"/>
    </row>
    <row r="516" spans="3:4">
      <c r="C516"/>
      <c r="D516"/>
    </row>
    <row r="517" spans="3:4">
      <c r="C517"/>
      <c r="D517"/>
    </row>
    <row r="518" spans="3:4">
      <c r="C518"/>
      <c r="D518"/>
    </row>
    <row r="519" spans="3:4">
      <c r="C519"/>
      <c r="D519"/>
    </row>
    <row r="520" spans="3:4">
      <c r="C520"/>
      <c r="D520"/>
    </row>
    <row r="521" spans="3:4">
      <c r="C521"/>
      <c r="D521"/>
    </row>
    <row r="522" spans="3:4">
      <c r="C522"/>
      <c r="D522"/>
    </row>
    <row r="523" spans="3:4">
      <c r="C523"/>
      <c r="D523"/>
    </row>
    <row r="524" spans="3:4">
      <c r="C524"/>
      <c r="D524"/>
    </row>
    <row r="525" spans="3:4">
      <c r="C525"/>
      <c r="D525"/>
    </row>
    <row r="526" spans="3:4">
      <c r="C526"/>
      <c r="D526"/>
    </row>
    <row r="527" spans="3:4">
      <c r="C527"/>
      <c r="D527"/>
    </row>
    <row r="528" spans="3:4">
      <c r="C528"/>
      <c r="D528"/>
    </row>
    <row r="529" spans="3:4">
      <c r="C529"/>
      <c r="D529"/>
    </row>
    <row r="530" spans="3:4">
      <c r="C530"/>
      <c r="D530"/>
    </row>
    <row r="531" spans="3:4">
      <c r="C531"/>
      <c r="D531"/>
    </row>
    <row r="532" spans="3:4">
      <c r="C532"/>
      <c r="D532"/>
    </row>
    <row r="533" spans="3:4">
      <c r="C533"/>
      <c r="D533"/>
    </row>
    <row r="534" spans="3:4">
      <c r="C534"/>
      <c r="D534"/>
    </row>
    <row r="535" spans="3:4">
      <c r="C535"/>
      <c r="D535"/>
    </row>
    <row r="536" spans="3:4">
      <c r="C536"/>
      <c r="D536"/>
    </row>
    <row r="537" spans="3:4">
      <c r="C537"/>
      <c r="D537"/>
    </row>
    <row r="538" spans="3:4">
      <c r="C538"/>
      <c r="D538"/>
    </row>
    <row r="539" spans="3:4">
      <c r="C539"/>
      <c r="D539"/>
    </row>
    <row r="540" spans="3:4">
      <c r="C540"/>
      <c r="D540"/>
    </row>
    <row r="541" spans="3:4">
      <c r="C541"/>
      <c r="D541"/>
    </row>
    <row r="542" spans="3:4">
      <c r="C542"/>
      <c r="D542"/>
    </row>
    <row r="543" spans="3:4">
      <c r="C543"/>
      <c r="D543"/>
    </row>
    <row r="544" spans="3:4">
      <c r="C544"/>
      <c r="D544"/>
    </row>
    <row r="545" spans="3:4">
      <c r="C545"/>
      <c r="D545"/>
    </row>
    <row r="546" spans="3:4">
      <c r="C546"/>
      <c r="D546"/>
    </row>
    <row r="547" spans="3:4">
      <c r="C547"/>
      <c r="D547"/>
    </row>
    <row r="548" spans="3:4">
      <c r="C548"/>
      <c r="D548"/>
    </row>
    <row r="549" spans="3:4">
      <c r="C549"/>
      <c r="D549"/>
    </row>
    <row r="550" spans="3:4">
      <c r="C550"/>
      <c r="D550"/>
    </row>
    <row r="551" spans="3:4">
      <c r="C551"/>
      <c r="D551"/>
    </row>
    <row r="552" spans="3:4">
      <c r="C552"/>
      <c r="D552"/>
    </row>
    <row r="553" spans="3:4">
      <c r="C553"/>
      <c r="D553"/>
    </row>
    <row r="554" spans="3:4">
      <c r="C554"/>
      <c r="D554"/>
    </row>
    <row r="555" spans="3:4">
      <c r="C555"/>
      <c r="D555"/>
    </row>
    <row r="556" spans="3:4">
      <c r="C556"/>
      <c r="D556"/>
    </row>
    <row r="557" spans="3:4">
      <c r="C557"/>
      <c r="D557"/>
    </row>
    <row r="558" spans="3:4">
      <c r="C558"/>
      <c r="D558"/>
    </row>
    <row r="559" spans="3:4">
      <c r="C559"/>
      <c r="D559"/>
    </row>
    <row r="560" spans="3:4">
      <c r="C560"/>
      <c r="D560"/>
    </row>
    <row r="561" spans="3:4">
      <c r="C561"/>
      <c r="D561"/>
    </row>
    <row r="562" spans="3:4">
      <c r="C562"/>
      <c r="D562"/>
    </row>
    <row r="563" spans="3:4">
      <c r="C563"/>
      <c r="D563"/>
    </row>
    <row r="564" spans="3:4">
      <c r="C564"/>
      <c r="D564"/>
    </row>
    <row r="565" spans="3:4">
      <c r="C565"/>
      <c r="D565"/>
    </row>
    <row r="566" spans="3:4">
      <c r="C566"/>
      <c r="D566"/>
    </row>
    <row r="567" spans="3:4">
      <c r="C567"/>
      <c r="D567"/>
    </row>
    <row r="568" spans="3:4">
      <c r="C568"/>
      <c r="D568"/>
    </row>
    <row r="569" spans="3:4">
      <c r="C569"/>
      <c r="D569"/>
    </row>
    <row r="570" spans="3:4">
      <c r="C570"/>
      <c r="D570"/>
    </row>
    <row r="571" spans="3:4">
      <c r="C571"/>
      <c r="D571"/>
    </row>
    <row r="572" spans="3:4">
      <c r="C572"/>
      <c r="D572"/>
    </row>
    <row r="573" spans="3:4">
      <c r="C573"/>
      <c r="D573"/>
    </row>
    <row r="574" spans="3:4">
      <c r="C574"/>
      <c r="D574"/>
    </row>
    <row r="575" spans="3:4">
      <c r="C575"/>
      <c r="D575"/>
    </row>
    <row r="576" spans="3:4">
      <c r="C576"/>
      <c r="D576"/>
    </row>
    <row r="577" spans="3:4">
      <c r="C577"/>
      <c r="D577"/>
    </row>
    <row r="578" spans="3:4">
      <c r="C578"/>
      <c r="D578"/>
    </row>
    <row r="579" spans="3:4">
      <c r="C579"/>
      <c r="D579"/>
    </row>
    <row r="580" spans="3:4">
      <c r="C580"/>
      <c r="D580"/>
    </row>
    <row r="581" spans="3:4">
      <c r="C581"/>
      <c r="D581"/>
    </row>
    <row r="582" spans="3:4">
      <c r="C582"/>
      <c r="D582"/>
    </row>
    <row r="583" spans="3:4">
      <c r="C583"/>
      <c r="D583"/>
    </row>
    <row r="584" spans="3:4">
      <c r="C584"/>
      <c r="D584"/>
    </row>
    <row r="585" spans="3:4">
      <c r="C585"/>
      <c r="D585"/>
    </row>
    <row r="586" spans="3:4">
      <c r="C586"/>
      <c r="D586"/>
    </row>
    <row r="587" spans="3:4">
      <c r="C587"/>
      <c r="D587"/>
    </row>
    <row r="588" spans="3:4">
      <c r="C588"/>
      <c r="D588"/>
    </row>
    <row r="589" spans="3:4">
      <c r="C589"/>
      <c r="D589"/>
    </row>
    <row r="590" spans="3:4">
      <c r="C590"/>
      <c r="D590"/>
    </row>
    <row r="591" spans="3:4">
      <c r="C591"/>
      <c r="D591"/>
    </row>
    <row r="592" spans="3:4">
      <c r="C592"/>
      <c r="D592"/>
    </row>
    <row r="593" spans="3:4">
      <c r="C593"/>
      <c r="D593"/>
    </row>
    <row r="594" spans="3:4">
      <c r="C594"/>
      <c r="D594"/>
    </row>
    <row r="595" spans="3:4">
      <c r="C595"/>
      <c r="D595"/>
    </row>
    <row r="596" spans="3:4">
      <c r="C596"/>
      <c r="D596"/>
    </row>
    <row r="597" spans="3:4">
      <c r="C597"/>
      <c r="D597"/>
    </row>
    <row r="598" spans="3:4">
      <c r="C598"/>
      <c r="D598"/>
    </row>
    <row r="599" spans="3:4">
      <c r="C599"/>
      <c r="D599"/>
    </row>
    <row r="600" spans="3:4">
      <c r="C600"/>
      <c r="D600"/>
    </row>
    <row r="601" spans="3:4">
      <c r="C601"/>
      <c r="D601"/>
    </row>
    <row r="602" spans="3:4">
      <c r="C602"/>
      <c r="D602"/>
    </row>
    <row r="603" spans="3:4">
      <c r="C603"/>
      <c r="D603"/>
    </row>
    <row r="604" spans="3:4">
      <c r="C604"/>
      <c r="D604"/>
    </row>
    <row r="605" spans="3:4">
      <c r="C605"/>
      <c r="D605"/>
    </row>
    <row r="606" spans="3:4">
      <c r="C606"/>
      <c r="D606"/>
    </row>
    <row r="607" spans="3:4">
      <c r="C607"/>
      <c r="D607"/>
    </row>
    <row r="608" spans="3:4">
      <c r="C608"/>
      <c r="D608"/>
    </row>
    <row r="609" spans="3:4">
      <c r="C609"/>
      <c r="D609"/>
    </row>
    <row r="610" spans="3:4">
      <c r="C610"/>
      <c r="D610"/>
    </row>
    <row r="611" spans="3:4">
      <c r="C611"/>
      <c r="D611"/>
    </row>
    <row r="612" spans="3:4">
      <c r="C612"/>
      <c r="D612"/>
    </row>
    <row r="613" spans="3:4">
      <c r="C613"/>
      <c r="D613"/>
    </row>
    <row r="614" spans="3:4">
      <c r="C614"/>
      <c r="D614"/>
    </row>
    <row r="615" spans="3:4">
      <c r="C615"/>
      <c r="D615"/>
    </row>
    <row r="616" spans="3:4">
      <c r="C616"/>
      <c r="D616"/>
    </row>
    <row r="617" spans="3:4">
      <c r="C617"/>
      <c r="D617"/>
    </row>
    <row r="618" spans="3:4">
      <c r="C618"/>
      <c r="D618"/>
    </row>
    <row r="619" spans="3:4">
      <c r="C619"/>
      <c r="D619"/>
    </row>
    <row r="620" spans="3:4">
      <c r="C620"/>
      <c r="D620"/>
    </row>
    <row r="621" spans="3:4">
      <c r="C621"/>
      <c r="D621"/>
    </row>
    <row r="622" spans="3:4">
      <c r="C622"/>
      <c r="D622"/>
    </row>
    <row r="623" spans="3:4">
      <c r="C623"/>
      <c r="D623"/>
    </row>
    <row r="624" spans="3:4">
      <c r="C624"/>
      <c r="D624"/>
    </row>
    <row r="625" spans="3:4">
      <c r="C625"/>
      <c r="D625"/>
    </row>
    <row r="626" spans="3:4">
      <c r="C626"/>
      <c r="D626"/>
    </row>
    <row r="627" spans="3:4">
      <c r="C627"/>
      <c r="D627"/>
    </row>
    <row r="628" spans="3:4">
      <c r="C628"/>
      <c r="D628"/>
    </row>
    <row r="629" spans="3:4">
      <c r="C629"/>
      <c r="D629"/>
    </row>
    <row r="630" spans="3:4">
      <c r="C630"/>
      <c r="D630"/>
    </row>
    <row r="631" spans="3:4">
      <c r="C631"/>
      <c r="D631"/>
    </row>
    <row r="632" spans="3:4">
      <c r="C632"/>
      <c r="D632"/>
    </row>
    <row r="633" spans="3:4">
      <c r="C633"/>
      <c r="D633"/>
    </row>
    <row r="634" spans="3:4">
      <c r="C634"/>
      <c r="D634"/>
    </row>
    <row r="635" spans="3:4">
      <c r="C635"/>
      <c r="D635"/>
    </row>
    <row r="636" spans="3:4">
      <c r="C636"/>
      <c r="D636"/>
    </row>
    <row r="637" spans="3:4">
      <c r="C637"/>
      <c r="D637"/>
    </row>
    <row r="638" spans="3:4">
      <c r="C638"/>
      <c r="D638"/>
    </row>
    <row r="639" spans="3:4">
      <c r="C639"/>
      <c r="D639"/>
    </row>
    <row r="640" spans="3:4">
      <c r="C640"/>
      <c r="D640"/>
    </row>
    <row r="641" spans="3:4">
      <c r="C641"/>
      <c r="D641"/>
    </row>
    <row r="642" spans="3:4">
      <c r="C642"/>
      <c r="D642"/>
    </row>
    <row r="643" spans="3:4">
      <c r="C643"/>
      <c r="D643"/>
    </row>
    <row r="644" spans="3:4">
      <c r="C644"/>
      <c r="D644"/>
    </row>
    <row r="645" spans="3:4">
      <c r="C645"/>
      <c r="D645"/>
    </row>
    <row r="646" spans="3:4">
      <c r="C646"/>
      <c r="D646"/>
    </row>
    <row r="647" spans="3:4">
      <c r="C647"/>
      <c r="D647"/>
    </row>
    <row r="648" spans="3:4">
      <c r="C648"/>
      <c r="D648"/>
    </row>
    <row r="649" spans="3:4">
      <c r="C649"/>
      <c r="D649"/>
    </row>
    <row r="650" spans="3:4">
      <c r="C650"/>
      <c r="D650"/>
    </row>
    <row r="651" spans="3:4">
      <c r="C651"/>
      <c r="D651"/>
    </row>
    <row r="652" spans="3:4">
      <c r="C652"/>
      <c r="D652"/>
    </row>
    <row r="653" spans="3:4">
      <c r="C653"/>
      <c r="D653"/>
    </row>
    <row r="654" spans="3:4">
      <c r="C654"/>
      <c r="D654"/>
    </row>
    <row r="655" spans="3:4">
      <c r="C655"/>
      <c r="D655"/>
    </row>
    <row r="656" spans="3:4">
      <c r="C656"/>
      <c r="D656"/>
    </row>
    <row r="657" spans="3:4">
      <c r="C657"/>
      <c r="D657"/>
    </row>
    <row r="658" spans="3:4">
      <c r="C658"/>
      <c r="D658"/>
    </row>
    <row r="659" spans="3:4">
      <c r="C659"/>
      <c r="D659"/>
    </row>
    <row r="660" spans="3:4">
      <c r="C660"/>
      <c r="D660"/>
    </row>
    <row r="661" spans="3:4">
      <c r="C661"/>
      <c r="D661"/>
    </row>
    <row r="662" spans="3:4">
      <c r="C662"/>
      <c r="D662"/>
    </row>
    <row r="663" spans="3:4">
      <c r="C663"/>
      <c r="D663"/>
    </row>
    <row r="664" spans="3:4">
      <c r="C664"/>
      <c r="D664"/>
    </row>
    <row r="665" spans="3:4">
      <c r="C665"/>
      <c r="D665"/>
    </row>
    <row r="666" spans="3:4">
      <c r="C666"/>
      <c r="D666"/>
    </row>
    <row r="667" spans="3:4">
      <c r="C667"/>
      <c r="D667"/>
    </row>
    <row r="668" spans="3:4">
      <c r="C668"/>
      <c r="D668"/>
    </row>
    <row r="669" spans="3:4">
      <c r="C669"/>
      <c r="D669"/>
    </row>
    <row r="670" spans="3:4">
      <c r="C670"/>
      <c r="D670"/>
    </row>
    <row r="671" spans="3:4">
      <c r="C671"/>
      <c r="D671"/>
    </row>
    <row r="672" spans="3:4">
      <c r="C672"/>
      <c r="D672"/>
    </row>
    <row r="673" spans="3:4">
      <c r="C673"/>
      <c r="D673"/>
    </row>
    <row r="674" spans="3:4">
      <c r="C674"/>
      <c r="D674"/>
    </row>
    <row r="675" spans="3:4">
      <c r="C675"/>
      <c r="D675"/>
    </row>
    <row r="676" spans="3:4">
      <c r="C676"/>
      <c r="D676"/>
    </row>
    <row r="677" spans="3:4">
      <c r="C677"/>
      <c r="D677"/>
    </row>
    <row r="678" spans="3:4">
      <c r="C678"/>
      <c r="D678"/>
    </row>
    <row r="679" spans="3:4">
      <c r="C679"/>
      <c r="D679"/>
    </row>
    <row r="680" spans="3:4">
      <c r="C680"/>
      <c r="D680"/>
    </row>
    <row r="681" spans="3:4">
      <c r="C681"/>
      <c r="D681"/>
    </row>
    <row r="682" spans="3:4">
      <c r="C682"/>
      <c r="D682"/>
    </row>
    <row r="683" spans="3:4">
      <c r="C683"/>
      <c r="D683"/>
    </row>
    <row r="684" spans="3:4">
      <c r="C684"/>
      <c r="D684"/>
    </row>
    <row r="685" spans="3:4">
      <c r="C685"/>
      <c r="D685"/>
    </row>
    <row r="686" spans="3:4">
      <c r="C686"/>
      <c r="D686"/>
    </row>
    <row r="687" spans="3:4">
      <c r="C687"/>
      <c r="D687"/>
    </row>
    <row r="688" spans="3:4">
      <c r="C688"/>
      <c r="D688"/>
    </row>
    <row r="689" spans="3:4">
      <c r="C689"/>
      <c r="D689"/>
    </row>
    <row r="690" spans="3:4">
      <c r="C690"/>
      <c r="D690"/>
    </row>
    <row r="691" spans="3:4">
      <c r="C691"/>
      <c r="D691"/>
    </row>
    <row r="692" spans="3:4">
      <c r="C692"/>
      <c r="D692"/>
    </row>
    <row r="693" spans="3:4">
      <c r="C693"/>
      <c r="D693"/>
    </row>
    <row r="694" spans="3:4">
      <c r="C694"/>
      <c r="D694"/>
    </row>
    <row r="695" spans="3:4">
      <c r="C695"/>
      <c r="D695"/>
    </row>
    <row r="696" spans="3:4">
      <c r="C696"/>
      <c r="D696"/>
    </row>
    <row r="697" spans="3:4">
      <c r="C697"/>
      <c r="D697"/>
    </row>
    <row r="698" spans="3:4">
      <c r="C698"/>
      <c r="D698"/>
    </row>
    <row r="699" spans="3:4">
      <c r="C699"/>
      <c r="D699"/>
    </row>
    <row r="700" spans="3:4">
      <c r="C700"/>
      <c r="D700"/>
    </row>
    <row r="701" spans="3:4">
      <c r="C701"/>
      <c r="D701"/>
    </row>
    <row r="702" spans="3:4">
      <c r="C702"/>
      <c r="D702"/>
    </row>
    <row r="703" spans="3:4">
      <c r="C703"/>
      <c r="D703"/>
    </row>
    <row r="704" spans="3:4">
      <c r="C704"/>
      <c r="D704"/>
    </row>
    <row r="705" spans="3:4">
      <c r="C705"/>
      <c r="D705"/>
    </row>
    <row r="706" spans="3:4">
      <c r="C706"/>
      <c r="D706"/>
    </row>
    <row r="707" spans="3:4">
      <c r="C707"/>
      <c r="D707"/>
    </row>
    <row r="708" spans="3:4">
      <c r="C708"/>
      <c r="D708"/>
    </row>
    <row r="709" spans="3:4">
      <c r="C709"/>
      <c r="D709"/>
    </row>
    <row r="710" spans="3:4">
      <c r="C710"/>
      <c r="D710"/>
    </row>
    <row r="711" spans="3:4">
      <c r="C711"/>
      <c r="D711"/>
    </row>
    <row r="712" spans="3:4">
      <c r="C712"/>
      <c r="D712"/>
    </row>
    <row r="713" spans="3:4">
      <c r="C713"/>
      <c r="D713"/>
    </row>
    <row r="714" spans="3:4">
      <c r="C714"/>
      <c r="D714"/>
    </row>
    <row r="715" spans="3:4">
      <c r="C715"/>
      <c r="D715"/>
    </row>
    <row r="716" spans="3:4">
      <c r="C716"/>
      <c r="D716"/>
    </row>
    <row r="717" spans="3:4">
      <c r="C717"/>
      <c r="D717"/>
    </row>
    <row r="718" spans="3:4">
      <c r="C718"/>
      <c r="D718"/>
    </row>
    <row r="719" spans="3:4">
      <c r="C719"/>
      <c r="D719"/>
    </row>
    <row r="720" spans="3:4">
      <c r="C720"/>
      <c r="D720"/>
    </row>
    <row r="721" spans="3:4">
      <c r="C721"/>
      <c r="D721"/>
    </row>
    <row r="722" spans="3:4">
      <c r="C722"/>
      <c r="D722"/>
    </row>
    <row r="723" spans="3:4">
      <c r="C723"/>
      <c r="D723"/>
    </row>
    <row r="724" spans="3:4">
      <c r="C724"/>
      <c r="D724"/>
    </row>
    <row r="725" spans="3:4">
      <c r="C725"/>
      <c r="D725"/>
    </row>
    <row r="726" spans="3:4">
      <c r="C726"/>
      <c r="D726"/>
    </row>
    <row r="727" spans="3:4">
      <c r="C727"/>
      <c r="D727"/>
    </row>
    <row r="728" spans="3:4">
      <c r="C728"/>
      <c r="D728"/>
    </row>
    <row r="729" spans="3:4">
      <c r="C729"/>
      <c r="D729"/>
    </row>
    <row r="730" spans="3:4">
      <c r="C730"/>
      <c r="D730"/>
    </row>
    <row r="731" spans="3:4">
      <c r="C731"/>
      <c r="D731"/>
    </row>
    <row r="732" spans="3:4">
      <c r="C732"/>
      <c r="D732"/>
    </row>
    <row r="733" spans="3:4">
      <c r="C733"/>
      <c r="D733"/>
    </row>
    <row r="734" spans="3:4">
      <c r="C734"/>
      <c r="D734"/>
    </row>
    <row r="735" spans="3:4">
      <c r="C735"/>
      <c r="D735"/>
    </row>
    <row r="736" spans="3:4">
      <c r="C736"/>
      <c r="D736"/>
    </row>
    <row r="737" spans="3:4">
      <c r="C737"/>
      <c r="D737"/>
    </row>
    <row r="738" spans="3:4">
      <c r="C738"/>
      <c r="D738"/>
    </row>
    <row r="739" spans="3:4">
      <c r="C739"/>
      <c r="D739"/>
    </row>
    <row r="740" spans="3:4">
      <c r="C740"/>
      <c r="D740"/>
    </row>
    <row r="741" spans="3:4">
      <c r="C741"/>
      <c r="D741"/>
    </row>
    <row r="742" spans="3:4">
      <c r="C742"/>
      <c r="D742"/>
    </row>
    <row r="743" spans="3:4">
      <c r="C743"/>
      <c r="D743"/>
    </row>
    <row r="744" spans="3:4">
      <c r="C744"/>
      <c r="D744"/>
    </row>
    <row r="745" spans="3:4">
      <c r="C745"/>
      <c r="D745"/>
    </row>
    <row r="746" spans="3:4">
      <c r="C746"/>
      <c r="D746"/>
    </row>
    <row r="747" spans="3:4">
      <c r="C747"/>
      <c r="D747"/>
    </row>
    <row r="748" spans="3:4">
      <c r="C748"/>
      <c r="D748"/>
    </row>
    <row r="749" spans="3:4">
      <c r="C749"/>
      <c r="D749"/>
    </row>
    <row r="750" spans="3:4">
      <c r="C750"/>
      <c r="D750"/>
    </row>
    <row r="751" spans="3:4">
      <c r="C751"/>
      <c r="D751"/>
    </row>
    <row r="752" spans="3:4">
      <c r="C752"/>
      <c r="D752"/>
    </row>
    <row r="753" spans="3:4">
      <c r="C753"/>
      <c r="D753"/>
    </row>
    <row r="754" spans="3:4">
      <c r="C754"/>
      <c r="D754"/>
    </row>
    <row r="755" spans="3:4">
      <c r="C755"/>
      <c r="D755"/>
    </row>
    <row r="756" spans="3:4">
      <c r="C756"/>
      <c r="D756"/>
    </row>
    <row r="757" spans="3:4">
      <c r="C757"/>
      <c r="D757"/>
    </row>
    <row r="758" spans="3:4">
      <c r="C758"/>
      <c r="D758"/>
    </row>
    <row r="759" spans="3:4">
      <c r="C759"/>
      <c r="D759"/>
    </row>
    <row r="760" spans="3:4">
      <c r="C760"/>
      <c r="D760"/>
    </row>
    <row r="761" spans="3:4">
      <c r="C761"/>
      <c r="D761"/>
    </row>
    <row r="762" spans="3:4">
      <c r="C762"/>
      <c r="D762"/>
    </row>
    <row r="763" spans="3:4">
      <c r="C763"/>
      <c r="D763"/>
    </row>
    <row r="764" spans="3:4">
      <c r="C764"/>
      <c r="D764"/>
    </row>
    <row r="765" spans="3:4">
      <c r="C765"/>
      <c r="D765"/>
    </row>
    <row r="766" spans="3:4">
      <c r="C766"/>
      <c r="D766"/>
    </row>
    <row r="767" spans="3:4">
      <c r="C767"/>
      <c r="D767"/>
    </row>
    <row r="768" spans="3:4">
      <c r="C768"/>
      <c r="D768"/>
    </row>
    <row r="769" spans="3:4">
      <c r="C769"/>
      <c r="D769"/>
    </row>
    <row r="770" spans="3:4">
      <c r="C770"/>
      <c r="D770"/>
    </row>
    <row r="771" spans="3:4">
      <c r="C771"/>
      <c r="D771"/>
    </row>
    <row r="772" spans="3:4">
      <c r="C772"/>
      <c r="D772"/>
    </row>
    <row r="773" spans="3:4">
      <c r="C773"/>
      <c r="D773"/>
    </row>
    <row r="774" spans="3:4">
      <c r="C774"/>
      <c r="D774"/>
    </row>
    <row r="775" spans="3:4">
      <c r="C775"/>
      <c r="D775"/>
    </row>
    <row r="776" spans="3:4">
      <c r="C776"/>
      <c r="D776"/>
    </row>
    <row r="777" spans="3:4">
      <c r="C777"/>
      <c r="D777"/>
    </row>
    <row r="778" spans="3:4">
      <c r="C778"/>
      <c r="D778"/>
    </row>
    <row r="779" spans="3:4">
      <c r="C779"/>
      <c r="D779"/>
    </row>
    <row r="780" spans="3:4">
      <c r="C780"/>
      <c r="D780"/>
    </row>
    <row r="781" spans="3:4">
      <c r="C781"/>
      <c r="D781"/>
    </row>
    <row r="782" spans="3:4">
      <c r="C782"/>
      <c r="D782"/>
    </row>
    <row r="783" spans="3:4">
      <c r="C783"/>
      <c r="D783"/>
    </row>
    <row r="784" spans="3:4">
      <c r="C784"/>
      <c r="D784"/>
    </row>
    <row r="785" spans="3:4">
      <c r="C785"/>
      <c r="D785"/>
    </row>
    <row r="786" spans="3:4">
      <c r="C786"/>
      <c r="D786"/>
    </row>
    <row r="787" spans="3:4">
      <c r="C787"/>
      <c r="D787"/>
    </row>
    <row r="788" spans="3:4">
      <c r="C788"/>
      <c r="D788"/>
    </row>
    <row r="789" spans="3:4">
      <c r="C789"/>
      <c r="D789"/>
    </row>
    <row r="790" spans="3:4">
      <c r="C790"/>
      <c r="D790"/>
    </row>
    <row r="791" spans="3:4">
      <c r="C791"/>
      <c r="D791"/>
    </row>
    <row r="792" spans="3:4">
      <c r="C792"/>
      <c r="D792"/>
    </row>
    <row r="793" spans="3:4">
      <c r="C793"/>
      <c r="D793"/>
    </row>
    <row r="794" spans="3:4">
      <c r="C794"/>
      <c r="D794"/>
    </row>
    <row r="795" spans="3:4">
      <c r="C795"/>
      <c r="D795"/>
    </row>
    <row r="796" spans="3:4">
      <c r="C796"/>
      <c r="D796"/>
    </row>
    <row r="797" spans="3:4">
      <c r="C797"/>
      <c r="D797"/>
    </row>
    <row r="798" spans="3:4">
      <c r="C798"/>
      <c r="D798"/>
    </row>
    <row r="799" spans="3:4">
      <c r="C799"/>
      <c r="D799"/>
    </row>
    <row r="800" spans="3:4">
      <c r="C800"/>
      <c r="D800"/>
    </row>
    <row r="801" spans="3:4">
      <c r="C801"/>
      <c r="D801"/>
    </row>
    <row r="802" spans="3:4">
      <c r="C802"/>
      <c r="D802"/>
    </row>
    <row r="803" spans="3:4">
      <c r="C803"/>
      <c r="D803"/>
    </row>
    <row r="804" spans="3:4">
      <c r="C804"/>
      <c r="D804"/>
    </row>
    <row r="805" spans="3:4">
      <c r="C805"/>
      <c r="D805"/>
    </row>
    <row r="806" spans="3:4">
      <c r="C806"/>
      <c r="D806"/>
    </row>
    <row r="807" spans="3:4">
      <c r="C807"/>
      <c r="D807"/>
    </row>
    <row r="808" spans="3:4">
      <c r="C808"/>
      <c r="D808"/>
    </row>
    <row r="809" spans="3:4">
      <c r="C809"/>
      <c r="D809"/>
    </row>
    <row r="810" spans="3:4">
      <c r="C810"/>
      <c r="D810"/>
    </row>
    <row r="811" spans="3:4">
      <c r="C811"/>
      <c r="D811"/>
    </row>
    <row r="812" spans="3:4">
      <c r="C812"/>
      <c r="D812"/>
    </row>
    <row r="813" spans="3:4">
      <c r="C813"/>
      <c r="D813"/>
    </row>
    <row r="814" spans="3:4">
      <c r="C814"/>
      <c r="D814"/>
    </row>
    <row r="815" spans="3:4">
      <c r="C815"/>
      <c r="D815"/>
    </row>
    <row r="816" spans="3:4">
      <c r="C816"/>
      <c r="D816"/>
    </row>
    <row r="817" spans="3:4">
      <c r="C817"/>
      <c r="D817"/>
    </row>
    <row r="818" spans="3:4">
      <c r="C818"/>
      <c r="D818"/>
    </row>
    <row r="819" spans="3:4">
      <c r="C819"/>
      <c r="D819"/>
    </row>
    <row r="820" spans="3:4">
      <c r="C820"/>
      <c r="D820"/>
    </row>
    <row r="821" spans="3:4">
      <c r="C821"/>
      <c r="D821"/>
    </row>
    <row r="822" spans="3:4">
      <c r="C822"/>
      <c r="D822"/>
    </row>
    <row r="823" spans="3:4">
      <c r="C823"/>
      <c r="D823"/>
    </row>
    <row r="824" spans="3:4">
      <c r="C824"/>
      <c r="D824"/>
    </row>
    <row r="825" spans="3:4">
      <c r="C825"/>
      <c r="D825"/>
    </row>
    <row r="826" spans="3:4">
      <c r="C826"/>
      <c r="D826"/>
    </row>
    <row r="827" spans="3:4">
      <c r="C827"/>
      <c r="D827"/>
    </row>
    <row r="828" spans="3:4">
      <c r="C828"/>
      <c r="D828"/>
    </row>
    <row r="829" spans="3:4">
      <c r="C829"/>
      <c r="D829"/>
    </row>
    <row r="830" spans="3:4">
      <c r="C830"/>
      <c r="D830"/>
    </row>
    <row r="831" spans="3:4">
      <c r="C831"/>
      <c r="D831"/>
    </row>
    <row r="832" spans="3:4">
      <c r="C832"/>
      <c r="D832"/>
    </row>
    <row r="833" spans="3:4">
      <c r="C833"/>
      <c r="D833"/>
    </row>
    <row r="834" spans="3:4">
      <c r="C834"/>
      <c r="D834"/>
    </row>
    <row r="835" spans="3:4">
      <c r="C835"/>
      <c r="D835"/>
    </row>
    <row r="836" spans="3:4">
      <c r="C836"/>
      <c r="D836"/>
    </row>
    <row r="837" spans="3:4">
      <c r="C837"/>
      <c r="D837"/>
    </row>
    <row r="838" spans="3:4">
      <c r="C838"/>
      <c r="D838"/>
    </row>
    <row r="839" spans="3:4">
      <c r="C839"/>
      <c r="D839"/>
    </row>
    <row r="840" spans="3:4">
      <c r="C840"/>
      <c r="D840"/>
    </row>
    <row r="841" spans="3:4">
      <c r="C841"/>
      <c r="D841"/>
    </row>
    <row r="842" spans="3:4">
      <c r="C842"/>
      <c r="D842"/>
    </row>
    <row r="843" spans="3:4">
      <c r="C843"/>
      <c r="D843"/>
    </row>
    <row r="844" spans="3:4">
      <c r="C844"/>
      <c r="D844"/>
    </row>
    <row r="845" spans="3:4">
      <c r="C845"/>
      <c r="D845"/>
    </row>
    <row r="846" spans="3:4">
      <c r="C846"/>
      <c r="D846"/>
    </row>
    <row r="847" spans="3:4">
      <c r="C847"/>
      <c r="D847"/>
    </row>
    <row r="848" spans="3:4">
      <c r="C848"/>
      <c r="D848"/>
    </row>
    <row r="849" spans="3:4">
      <c r="C849"/>
      <c r="D849"/>
    </row>
    <row r="850" spans="3:4">
      <c r="C850"/>
      <c r="D850"/>
    </row>
    <row r="851" spans="3:4">
      <c r="C851"/>
      <c r="D851"/>
    </row>
    <row r="852" spans="3:4">
      <c r="C852"/>
      <c r="D852"/>
    </row>
    <row r="853" spans="3:4">
      <c r="C853"/>
      <c r="D853"/>
    </row>
    <row r="854" spans="3:4">
      <c r="C854"/>
      <c r="D854"/>
    </row>
    <row r="855" spans="3:4">
      <c r="C855"/>
      <c r="D855"/>
    </row>
    <row r="856" spans="3:4">
      <c r="C856"/>
      <c r="D856"/>
    </row>
    <row r="857" spans="3:4">
      <c r="C857"/>
      <c r="D857"/>
    </row>
    <row r="858" spans="3:4">
      <c r="C858"/>
      <c r="D858"/>
    </row>
    <row r="859" spans="3:4">
      <c r="C859"/>
      <c r="D859"/>
    </row>
    <row r="860" spans="3:4">
      <c r="C860"/>
      <c r="D860"/>
    </row>
    <row r="861" spans="3:4">
      <c r="C861"/>
      <c r="D861"/>
    </row>
    <row r="862" spans="3:4">
      <c r="C862"/>
      <c r="D862"/>
    </row>
    <row r="863" spans="3:4">
      <c r="C863"/>
      <c r="D863"/>
    </row>
    <row r="864" spans="3:4">
      <c r="C864"/>
      <c r="D864"/>
    </row>
    <row r="865" spans="3:4">
      <c r="C865"/>
      <c r="D865"/>
    </row>
    <row r="866" spans="3:4">
      <c r="C866"/>
      <c r="D866"/>
    </row>
    <row r="867" spans="3:4">
      <c r="C867"/>
      <c r="D867"/>
    </row>
    <row r="868" spans="3:4">
      <c r="C868"/>
      <c r="D868"/>
    </row>
    <row r="869" spans="3:4">
      <c r="C869"/>
      <c r="D869"/>
    </row>
    <row r="870" spans="3:4">
      <c r="C870"/>
      <c r="D870"/>
    </row>
    <row r="871" spans="3:4">
      <c r="C871"/>
      <c r="D871"/>
    </row>
    <row r="872" spans="3:4">
      <c r="C872"/>
      <c r="D872"/>
    </row>
    <row r="873" spans="3:4">
      <c r="C873"/>
      <c r="D873"/>
    </row>
    <row r="874" spans="3:4">
      <c r="C874"/>
      <c r="D874"/>
    </row>
    <row r="875" spans="3:4">
      <c r="C875"/>
      <c r="D875"/>
    </row>
    <row r="876" spans="3:4">
      <c r="C876"/>
      <c r="D876"/>
    </row>
    <row r="877" spans="3:4">
      <c r="C877"/>
      <c r="D877"/>
    </row>
    <row r="878" spans="3:4">
      <c r="C878"/>
      <c r="D878"/>
    </row>
    <row r="879" spans="3:4">
      <c r="C879"/>
      <c r="D879"/>
    </row>
    <row r="880" spans="3:4">
      <c r="C880"/>
      <c r="D880"/>
    </row>
    <row r="881" spans="3:4">
      <c r="C881"/>
      <c r="D881"/>
    </row>
    <row r="882" spans="3:4">
      <c r="C882"/>
      <c r="D882"/>
    </row>
    <row r="883" spans="3:4">
      <c r="C883"/>
      <c r="D883"/>
    </row>
    <row r="884" spans="3:4">
      <c r="C884"/>
      <c r="D884"/>
    </row>
    <row r="885" spans="3:4">
      <c r="C885"/>
      <c r="D885"/>
    </row>
    <row r="886" spans="3:4">
      <c r="C886"/>
      <c r="D886"/>
    </row>
    <row r="887" spans="3:4">
      <c r="C887"/>
      <c r="D887"/>
    </row>
    <row r="888" spans="3:4">
      <c r="C888"/>
      <c r="D888"/>
    </row>
    <row r="889" spans="3:4">
      <c r="C889"/>
      <c r="D889"/>
    </row>
    <row r="890" spans="3:4">
      <c r="C890"/>
      <c r="D890"/>
    </row>
    <row r="891" spans="3:4">
      <c r="C891"/>
      <c r="D891"/>
    </row>
    <row r="892" spans="3:4">
      <c r="C892"/>
      <c r="D892"/>
    </row>
    <row r="893" spans="3:4">
      <c r="C893"/>
      <c r="D893"/>
    </row>
    <row r="894" spans="3:4">
      <c r="C894"/>
      <c r="D894"/>
    </row>
    <row r="895" spans="3:4">
      <c r="C895"/>
      <c r="D895"/>
    </row>
    <row r="896" spans="3:4">
      <c r="C896"/>
      <c r="D896"/>
    </row>
    <row r="897" spans="3:4">
      <c r="C897"/>
      <c r="D897"/>
    </row>
    <row r="898" spans="3:4">
      <c r="C898"/>
      <c r="D898"/>
    </row>
    <row r="899" spans="3:4">
      <c r="C899"/>
      <c r="D899"/>
    </row>
    <row r="900" spans="3:4">
      <c r="C900"/>
      <c r="D900"/>
    </row>
    <row r="901" spans="3:4">
      <c r="C901"/>
      <c r="D901"/>
    </row>
    <row r="902" spans="3:4">
      <c r="C902"/>
      <c r="D902"/>
    </row>
    <row r="903" spans="3:4">
      <c r="C903"/>
      <c r="D903"/>
    </row>
    <row r="904" spans="3:4">
      <c r="C904"/>
      <c r="D904"/>
    </row>
    <row r="905" spans="3:4">
      <c r="C905"/>
      <c r="D905"/>
    </row>
    <row r="906" spans="3:4">
      <c r="C906"/>
      <c r="D906"/>
    </row>
    <row r="907" spans="3:4">
      <c r="C907"/>
      <c r="D907"/>
    </row>
    <row r="908" spans="3:4">
      <c r="C908"/>
      <c r="D908"/>
    </row>
    <row r="909" spans="3:4">
      <c r="C909"/>
      <c r="D909"/>
    </row>
    <row r="910" spans="3:4">
      <c r="C910"/>
      <c r="D910"/>
    </row>
    <row r="911" spans="3:4">
      <c r="C911"/>
      <c r="D911"/>
    </row>
    <row r="912" spans="3:4">
      <c r="C912"/>
      <c r="D912"/>
    </row>
    <row r="913" spans="3:4">
      <c r="C913"/>
      <c r="D913"/>
    </row>
    <row r="914" spans="3:4">
      <c r="C914"/>
      <c r="D914"/>
    </row>
    <row r="915" spans="3:4">
      <c r="C915"/>
      <c r="D915"/>
    </row>
    <row r="916" spans="3:4">
      <c r="C916"/>
      <c r="D916"/>
    </row>
    <row r="917" spans="3:4">
      <c r="C917"/>
      <c r="D917"/>
    </row>
    <row r="918" spans="3:4">
      <c r="C918"/>
      <c r="D918"/>
    </row>
    <row r="919" spans="3:4">
      <c r="C919"/>
      <c r="D919"/>
    </row>
    <row r="920" spans="3:4">
      <c r="C920"/>
      <c r="D920"/>
    </row>
    <row r="921" spans="3:4">
      <c r="C921"/>
      <c r="D921"/>
    </row>
    <row r="922" spans="3:4">
      <c r="C922"/>
      <c r="D922"/>
    </row>
    <row r="923" spans="3:4">
      <c r="C923"/>
      <c r="D923"/>
    </row>
    <row r="924" spans="3:4">
      <c r="C924"/>
      <c r="D924"/>
    </row>
    <row r="925" spans="3:4">
      <c r="C925"/>
      <c r="D925"/>
    </row>
    <row r="926" spans="3:4">
      <c r="C926"/>
      <c r="D926"/>
    </row>
    <row r="927" spans="3:4">
      <c r="C927"/>
      <c r="D927"/>
    </row>
    <row r="928" spans="3:4">
      <c r="C928"/>
      <c r="D928"/>
    </row>
    <row r="929" spans="3:4">
      <c r="C929"/>
      <c r="D929"/>
    </row>
    <row r="930" spans="3:4">
      <c r="C930"/>
      <c r="D930"/>
    </row>
    <row r="931" spans="3:4">
      <c r="C931"/>
      <c r="D931"/>
    </row>
    <row r="932" spans="3:4">
      <c r="C932"/>
      <c r="D932"/>
    </row>
    <row r="933" spans="3:4">
      <c r="C933"/>
      <c r="D933"/>
    </row>
    <row r="934" spans="3:4">
      <c r="C934"/>
      <c r="D934"/>
    </row>
    <row r="935" spans="3:4">
      <c r="C935"/>
      <c r="D935"/>
    </row>
    <row r="936" spans="3:4">
      <c r="C936"/>
      <c r="D936"/>
    </row>
    <row r="937" spans="3:4">
      <c r="C937"/>
      <c r="D937"/>
    </row>
    <row r="938" spans="3:4">
      <c r="C938"/>
      <c r="D938"/>
    </row>
    <row r="939" spans="3:4">
      <c r="C939"/>
      <c r="D939"/>
    </row>
    <row r="940" spans="3:4">
      <c r="C940"/>
      <c r="D940"/>
    </row>
    <row r="941" spans="3:4">
      <c r="C941"/>
      <c r="D941"/>
    </row>
    <row r="942" spans="3:4">
      <c r="C942"/>
      <c r="D942"/>
    </row>
    <row r="943" spans="3:4">
      <c r="C943"/>
      <c r="D943"/>
    </row>
    <row r="944" spans="3:4">
      <c r="C944"/>
      <c r="D944"/>
    </row>
    <row r="945" spans="3:4">
      <c r="C945"/>
      <c r="D945"/>
    </row>
    <row r="946" spans="3:4">
      <c r="C946"/>
      <c r="D946"/>
    </row>
    <row r="947" spans="3:4">
      <c r="C947"/>
      <c r="D947"/>
    </row>
  </sheetData>
  <phoneticPr fontId="0" type="noConversion"/>
  <pageMargins left="0.37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/>
  <dimension ref="A1:Q194"/>
  <sheetViews>
    <sheetView showGridLines="0" topLeftCell="A166" workbookViewId="0">
      <selection activeCell="H196" sqref="H196"/>
    </sheetView>
  </sheetViews>
  <sheetFormatPr defaultRowHeight="14.1" customHeight="1"/>
  <cols>
    <col min="1" max="1" width="30" customWidth="1"/>
    <col min="3" max="3" width="13.42578125" customWidth="1"/>
  </cols>
  <sheetData>
    <row r="1" spans="1:15" ht="14.1" customHeight="1">
      <c r="B1" s="3" t="s">
        <v>21</v>
      </c>
    </row>
    <row r="2" spans="1:15" ht="14.1" customHeight="1">
      <c r="A2" s="3"/>
    </row>
    <row r="3" spans="1:15" ht="14.1" customHeight="1">
      <c r="B3" s="3" t="s">
        <v>22</v>
      </c>
    </row>
    <row r="4" spans="1:15" ht="14.1" customHeight="1">
      <c r="B4" s="3" t="s">
        <v>23</v>
      </c>
    </row>
    <row r="5" spans="1:15" ht="14.1" customHeight="1">
      <c r="A5" s="3"/>
    </row>
    <row r="6" spans="1:15" ht="14.1" customHeight="1">
      <c r="A6" s="4"/>
    </row>
    <row r="7" spans="1:15" ht="14.1" customHeight="1">
      <c r="A7" s="5" t="s">
        <v>24</v>
      </c>
    </row>
    <row r="8" spans="1:15" ht="14.1" customHeight="1">
      <c r="A8" s="4"/>
    </row>
    <row r="9" spans="1:15" ht="14.1" customHeight="1">
      <c r="A9" s="6"/>
      <c r="B9" s="7" t="s">
        <v>25</v>
      </c>
      <c r="C9" s="8"/>
      <c r="D9" s="6"/>
      <c r="E9" s="8"/>
    </row>
    <row r="10" spans="1:15" ht="14.1" customHeight="1">
      <c r="B10" s="9" t="s">
        <v>26</v>
      </c>
      <c r="C10" s="9" t="s">
        <v>27</v>
      </c>
      <c r="D10" s="9" t="s">
        <v>28</v>
      </c>
      <c r="E10" s="9" t="s">
        <v>29</v>
      </c>
      <c r="F10" s="9" t="s">
        <v>30</v>
      </c>
      <c r="G10" s="9" t="s">
        <v>31</v>
      </c>
      <c r="H10" s="9" t="s">
        <v>32</v>
      </c>
    </row>
    <row r="11" spans="1:15" ht="14.1" customHeight="1">
      <c r="A11" s="10"/>
      <c r="B11" s="246"/>
      <c r="C11" s="246"/>
      <c r="D11" s="8"/>
      <c r="E11" s="6"/>
      <c r="F11" s="8"/>
      <c r="G11" s="6"/>
      <c r="H11" s="8"/>
      <c r="I11" s="6"/>
      <c r="J11" s="8"/>
      <c r="K11" s="6"/>
      <c r="L11" s="8"/>
      <c r="M11" s="6"/>
      <c r="N11" s="8"/>
      <c r="O11" s="6"/>
    </row>
    <row r="12" spans="1:15" ht="14.1" customHeight="1">
      <c r="A12" s="247" t="s">
        <v>33</v>
      </c>
      <c r="B12" s="247"/>
      <c r="C12" s="12"/>
      <c r="D12" s="248">
        <v>4500</v>
      </c>
      <c r="E12" s="248"/>
      <c r="F12" s="248">
        <v>90</v>
      </c>
      <c r="G12" s="248"/>
      <c r="H12" s="248"/>
      <c r="I12" s="248"/>
      <c r="J12" s="248">
        <v>4410</v>
      </c>
      <c r="K12" s="248"/>
      <c r="L12" s="248"/>
      <c r="M12" s="248"/>
      <c r="N12" s="248"/>
      <c r="O12" s="248"/>
    </row>
    <row r="13" spans="1:15" ht="14.1" customHeight="1">
      <c r="A13" s="247" t="s">
        <v>34</v>
      </c>
      <c r="B13" s="247"/>
      <c r="C13" s="12"/>
      <c r="D13" s="248">
        <v>28206.87</v>
      </c>
      <c r="E13" s="248"/>
      <c r="F13" s="248">
        <v>564.14</v>
      </c>
      <c r="G13" s="248"/>
      <c r="H13" s="248"/>
      <c r="I13" s="248"/>
      <c r="J13" s="248">
        <v>27642.73</v>
      </c>
      <c r="K13" s="248"/>
      <c r="L13" s="248"/>
      <c r="M13" s="248"/>
      <c r="N13" s="248"/>
      <c r="O13" s="248"/>
    </row>
    <row r="14" spans="1:15" ht="14.1" customHeight="1">
      <c r="A14" s="247" t="s">
        <v>35</v>
      </c>
      <c r="B14" s="247"/>
      <c r="C14" s="12"/>
      <c r="D14" s="248">
        <v>1192</v>
      </c>
      <c r="E14" s="248"/>
      <c r="F14" s="248">
        <v>23.84</v>
      </c>
      <c r="G14" s="248"/>
      <c r="H14" s="248"/>
      <c r="I14" s="248"/>
      <c r="J14" s="248">
        <v>1168.1600000000001</v>
      </c>
      <c r="K14" s="248"/>
      <c r="L14" s="248"/>
      <c r="M14" s="248"/>
      <c r="N14" s="248"/>
      <c r="O14" s="248"/>
    </row>
    <row r="15" spans="1:15" ht="14.1" customHeight="1">
      <c r="A15" s="10"/>
      <c r="B15" s="249"/>
      <c r="C15" s="249"/>
      <c r="D15" s="12"/>
      <c r="E15" s="13"/>
      <c r="F15" s="12"/>
      <c r="G15" s="13"/>
      <c r="H15" s="12"/>
      <c r="I15" s="13"/>
      <c r="J15" s="12"/>
      <c r="K15" s="13"/>
      <c r="L15" s="12"/>
      <c r="M15" s="13"/>
      <c r="N15" s="12"/>
      <c r="O15" s="13"/>
    </row>
    <row r="16" spans="1:15" ht="14.1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6" ht="14.1" customHeight="1" thickBot="1">
      <c r="B17" s="9" t="s">
        <v>36</v>
      </c>
      <c r="C17" s="9">
        <v>33898.870000000003</v>
      </c>
      <c r="D17" s="9" t="s">
        <v>36</v>
      </c>
      <c r="E17" s="9">
        <v>677.98</v>
      </c>
      <c r="F17" s="9" t="s">
        <v>36</v>
      </c>
      <c r="G17" s="9" t="s">
        <v>36</v>
      </c>
      <c r="H17" s="9">
        <v>33220.89</v>
      </c>
    </row>
    <row r="18" spans="1:16" ht="14.1" customHeight="1" thickTop="1">
      <c r="A18" s="15"/>
      <c r="B18" s="12"/>
      <c r="C18" s="15"/>
      <c r="D18" s="12"/>
      <c r="E18" s="15"/>
      <c r="F18" s="12"/>
      <c r="G18" s="15"/>
      <c r="H18" s="12"/>
      <c r="I18" s="15"/>
      <c r="J18" s="12"/>
      <c r="K18" s="15"/>
      <c r="L18" s="12"/>
      <c r="M18" s="15"/>
    </row>
    <row r="19" spans="1:16" ht="14.1" customHeight="1">
      <c r="A19" s="4"/>
    </row>
    <row r="20" spans="1:16" ht="14.1" customHeight="1">
      <c r="A20" s="5" t="s">
        <v>37</v>
      </c>
    </row>
    <row r="21" spans="1:16" ht="14.1" customHeight="1">
      <c r="A21" s="4"/>
    </row>
    <row r="22" spans="1:16" ht="14.1" customHeight="1">
      <c r="A22" s="6"/>
      <c r="B22" s="7" t="s">
        <v>25</v>
      </c>
      <c r="C22" s="8"/>
      <c r="D22" s="6"/>
      <c r="E22" s="8"/>
    </row>
    <row r="23" spans="1:16" ht="14.1" customHeight="1">
      <c r="B23" s="9" t="s">
        <v>26</v>
      </c>
      <c r="C23" s="9" t="s">
        <v>27</v>
      </c>
      <c r="D23" s="9" t="s">
        <v>28</v>
      </c>
      <c r="E23" s="9" t="s">
        <v>29</v>
      </c>
      <c r="F23" s="9" t="s">
        <v>30</v>
      </c>
      <c r="G23" s="9" t="s">
        <v>31</v>
      </c>
      <c r="H23" s="9" t="s">
        <v>32</v>
      </c>
    </row>
    <row r="24" spans="1:16" ht="14.1" customHeight="1">
      <c r="A24" s="250"/>
      <c r="B24" s="250"/>
      <c r="C24" s="250"/>
      <c r="D24" s="6"/>
      <c r="E24" s="8"/>
      <c r="F24" s="6"/>
      <c r="G24" s="8"/>
      <c r="H24" s="6"/>
      <c r="I24" s="8"/>
      <c r="J24" s="6"/>
      <c r="K24" s="8"/>
      <c r="L24" s="6"/>
      <c r="M24" s="8"/>
      <c r="N24" s="6"/>
      <c r="O24" s="8"/>
      <c r="P24" s="6"/>
    </row>
    <row r="25" spans="1:16" ht="14.1" customHeight="1">
      <c r="A25" s="11" t="s">
        <v>38</v>
      </c>
      <c r="B25" s="12"/>
      <c r="C25" s="248">
        <v>5500</v>
      </c>
      <c r="D25" s="248"/>
      <c r="E25" s="248">
        <v>5500</v>
      </c>
      <c r="F25" s="248"/>
      <c r="G25" s="248"/>
      <c r="H25" s="248"/>
      <c r="I25" s="248" t="s">
        <v>39</v>
      </c>
      <c r="J25" s="248"/>
      <c r="K25" s="248"/>
      <c r="L25" s="248"/>
      <c r="M25" s="248"/>
      <c r="N25" s="248"/>
      <c r="O25" s="248"/>
      <c r="P25" s="248"/>
    </row>
    <row r="26" spans="1:16" ht="14.1" customHeight="1">
      <c r="A26" s="11" t="s">
        <v>40</v>
      </c>
      <c r="B26" s="12"/>
      <c r="C26" s="248">
        <v>8800</v>
      </c>
      <c r="D26" s="248"/>
      <c r="E26" s="248">
        <v>8800</v>
      </c>
      <c r="F26" s="248"/>
      <c r="G26" s="248"/>
      <c r="H26" s="248"/>
      <c r="I26" s="248" t="s">
        <v>39</v>
      </c>
      <c r="J26" s="248"/>
      <c r="K26" s="248"/>
      <c r="L26" s="248"/>
      <c r="M26" s="248"/>
      <c r="N26" s="248"/>
      <c r="O26" s="248"/>
      <c r="P26" s="248"/>
    </row>
    <row r="27" spans="1:16" ht="14.1" customHeight="1">
      <c r="A27" s="11" t="s">
        <v>41</v>
      </c>
      <c r="B27" s="12"/>
      <c r="C27" s="248">
        <v>4500</v>
      </c>
      <c r="D27" s="248"/>
      <c r="E27" s="248">
        <v>4500</v>
      </c>
      <c r="F27" s="248"/>
      <c r="G27" s="248"/>
      <c r="H27" s="248"/>
      <c r="I27" s="248" t="s">
        <v>39</v>
      </c>
      <c r="J27" s="248"/>
      <c r="K27" s="248"/>
      <c r="L27" s="248"/>
      <c r="M27" s="248"/>
      <c r="N27" s="248"/>
      <c r="O27" s="248"/>
      <c r="P27" s="248"/>
    </row>
    <row r="28" spans="1:16" ht="14.1" customHeight="1">
      <c r="A28" s="11" t="s">
        <v>42</v>
      </c>
      <c r="B28" s="12"/>
      <c r="C28" s="248">
        <v>10000</v>
      </c>
      <c r="D28" s="248"/>
      <c r="E28" s="248">
        <v>10000</v>
      </c>
      <c r="F28" s="248"/>
      <c r="G28" s="248"/>
      <c r="H28" s="248"/>
      <c r="I28" s="248" t="s">
        <v>39</v>
      </c>
      <c r="J28" s="248"/>
      <c r="K28" s="248"/>
      <c r="L28" s="248"/>
      <c r="M28" s="248"/>
      <c r="N28" s="248"/>
      <c r="O28" s="248"/>
      <c r="P28" s="248"/>
    </row>
    <row r="29" spans="1:16" ht="14.1" customHeight="1">
      <c r="A29" s="11" t="s">
        <v>43</v>
      </c>
      <c r="B29" s="12"/>
      <c r="C29" s="248">
        <v>750</v>
      </c>
      <c r="D29" s="248"/>
      <c r="E29" s="248">
        <v>750</v>
      </c>
      <c r="F29" s="248"/>
      <c r="G29" s="248"/>
      <c r="H29" s="248"/>
      <c r="I29" s="248" t="s">
        <v>39</v>
      </c>
      <c r="J29" s="248"/>
      <c r="K29" s="248"/>
      <c r="L29" s="248"/>
      <c r="M29" s="248"/>
      <c r="N29" s="248"/>
      <c r="O29" s="248"/>
      <c r="P29" s="248"/>
    </row>
    <row r="30" spans="1:16" ht="14.1" customHeight="1">
      <c r="A30" s="11" t="s">
        <v>44</v>
      </c>
      <c r="B30" s="12"/>
      <c r="C30" s="248">
        <v>4500</v>
      </c>
      <c r="D30" s="248"/>
      <c r="E30" s="248">
        <v>4500</v>
      </c>
      <c r="F30" s="248"/>
      <c r="G30" s="248"/>
      <c r="H30" s="248"/>
      <c r="I30" s="248" t="s">
        <v>39</v>
      </c>
      <c r="J30" s="248"/>
      <c r="K30" s="248"/>
      <c r="L30" s="248"/>
      <c r="M30" s="248"/>
      <c r="N30" s="248"/>
      <c r="O30" s="248"/>
      <c r="P30" s="248"/>
    </row>
    <row r="31" spans="1:16" ht="14.1" customHeight="1">
      <c r="A31" s="11" t="s">
        <v>45</v>
      </c>
      <c r="B31" s="12"/>
      <c r="C31" s="248">
        <v>13250</v>
      </c>
      <c r="D31" s="248"/>
      <c r="E31" s="248">
        <v>13250</v>
      </c>
      <c r="F31" s="248"/>
      <c r="G31" s="248"/>
      <c r="H31" s="248"/>
      <c r="I31" s="248" t="s">
        <v>39</v>
      </c>
      <c r="J31" s="248"/>
      <c r="K31" s="248"/>
      <c r="L31" s="248"/>
      <c r="M31" s="248"/>
      <c r="N31" s="248"/>
      <c r="O31" s="248"/>
      <c r="P31" s="248"/>
    </row>
    <row r="32" spans="1:16" ht="14.1" customHeight="1">
      <c r="A32" s="11" t="s">
        <v>46</v>
      </c>
      <c r="B32" s="12"/>
      <c r="C32" s="248">
        <v>65000</v>
      </c>
      <c r="D32" s="248"/>
      <c r="E32" s="248">
        <v>65000</v>
      </c>
      <c r="F32" s="248"/>
      <c r="G32" s="248"/>
      <c r="H32" s="248"/>
      <c r="I32" s="248" t="s">
        <v>39</v>
      </c>
      <c r="J32" s="248"/>
      <c r="K32" s="248"/>
      <c r="L32" s="248"/>
      <c r="M32" s="248"/>
      <c r="N32" s="248"/>
      <c r="O32" s="248"/>
      <c r="P32" s="248"/>
    </row>
    <row r="33" spans="1:16" ht="14.1" customHeight="1">
      <c r="A33" s="11" t="s">
        <v>47</v>
      </c>
      <c r="B33" s="12"/>
      <c r="C33" s="248">
        <v>4600</v>
      </c>
      <c r="D33" s="248"/>
      <c r="E33" s="248">
        <v>4600</v>
      </c>
      <c r="F33" s="248"/>
      <c r="G33" s="248"/>
      <c r="H33" s="248"/>
      <c r="I33" s="248" t="s">
        <v>39</v>
      </c>
      <c r="J33" s="248"/>
      <c r="K33" s="248"/>
      <c r="L33" s="248"/>
      <c r="M33" s="248"/>
      <c r="N33" s="248"/>
      <c r="O33" s="248"/>
      <c r="P33" s="248"/>
    </row>
    <row r="34" spans="1:16" ht="14.1" customHeight="1">
      <c r="A34" s="11" t="s">
        <v>48</v>
      </c>
      <c r="B34" s="12"/>
      <c r="C34" s="248">
        <v>8115</v>
      </c>
      <c r="D34" s="248"/>
      <c r="E34" s="248">
        <v>8115</v>
      </c>
      <c r="F34" s="248"/>
      <c r="G34" s="248"/>
      <c r="H34" s="248"/>
      <c r="I34" s="248" t="s">
        <v>39</v>
      </c>
      <c r="J34" s="248"/>
      <c r="K34" s="248"/>
      <c r="L34" s="248"/>
      <c r="M34" s="248"/>
      <c r="N34" s="248"/>
      <c r="O34" s="248"/>
      <c r="P34" s="248"/>
    </row>
    <row r="35" spans="1:16" ht="14.1" customHeight="1">
      <c r="A35" s="11" t="s">
        <v>49</v>
      </c>
      <c r="B35" s="12"/>
      <c r="C35" s="248">
        <v>1000</v>
      </c>
      <c r="D35" s="248"/>
      <c r="E35" s="248">
        <v>1000</v>
      </c>
      <c r="F35" s="248"/>
      <c r="G35" s="248"/>
      <c r="H35" s="248"/>
      <c r="I35" s="248" t="s">
        <v>39</v>
      </c>
      <c r="J35" s="248"/>
      <c r="K35" s="248"/>
      <c r="L35" s="248"/>
      <c r="M35" s="248"/>
      <c r="N35" s="248"/>
      <c r="O35" s="248"/>
      <c r="P35" s="248"/>
    </row>
    <row r="36" spans="1:16" ht="14.1" customHeight="1">
      <c r="A36" s="11" t="s">
        <v>50</v>
      </c>
      <c r="B36" s="12"/>
      <c r="C36" s="248">
        <v>1600</v>
      </c>
      <c r="D36" s="248"/>
      <c r="E36" s="248">
        <v>1600</v>
      </c>
      <c r="F36" s="248"/>
      <c r="G36" s="248"/>
      <c r="H36" s="248"/>
      <c r="I36" s="248" t="s">
        <v>39</v>
      </c>
      <c r="J36" s="248"/>
      <c r="K36" s="248"/>
      <c r="L36" s="248"/>
      <c r="M36" s="248"/>
      <c r="N36" s="248"/>
      <c r="O36" s="248"/>
      <c r="P36" s="248"/>
    </row>
    <row r="37" spans="1:16" ht="14.1" customHeight="1">
      <c r="A37" s="11" t="s">
        <v>51</v>
      </c>
      <c r="B37" s="12"/>
      <c r="C37" s="248">
        <v>1600</v>
      </c>
      <c r="D37" s="248"/>
      <c r="E37" s="248">
        <v>1600</v>
      </c>
      <c r="F37" s="248"/>
      <c r="G37" s="248"/>
      <c r="H37" s="248"/>
      <c r="I37" s="248" t="s">
        <v>39</v>
      </c>
      <c r="J37" s="248"/>
      <c r="K37" s="248"/>
      <c r="L37" s="248"/>
      <c r="M37" s="248"/>
      <c r="N37" s="248"/>
      <c r="O37" s="248"/>
      <c r="P37" s="248"/>
    </row>
    <row r="38" spans="1:16" ht="14.1" customHeight="1">
      <c r="A38" s="11" t="s">
        <v>52</v>
      </c>
      <c r="B38" s="12"/>
      <c r="C38" s="248">
        <v>1600</v>
      </c>
      <c r="D38" s="248"/>
      <c r="E38" s="248">
        <v>1600</v>
      </c>
      <c r="F38" s="248"/>
      <c r="G38" s="248"/>
      <c r="H38" s="248"/>
      <c r="I38" s="248" t="s">
        <v>39</v>
      </c>
      <c r="J38" s="248"/>
      <c r="K38" s="248"/>
      <c r="L38" s="248"/>
      <c r="M38" s="248"/>
      <c r="N38" s="248"/>
      <c r="O38" s="248"/>
      <c r="P38" s="248"/>
    </row>
    <row r="39" spans="1:16" ht="14.1" customHeight="1">
      <c r="A39" s="11" t="s">
        <v>53</v>
      </c>
      <c r="B39" s="12"/>
      <c r="C39" s="248">
        <v>4000</v>
      </c>
      <c r="D39" s="248"/>
      <c r="E39" s="248">
        <v>4000</v>
      </c>
      <c r="F39" s="248"/>
      <c r="G39" s="248"/>
      <c r="H39" s="248"/>
      <c r="I39" s="248" t="s">
        <v>39</v>
      </c>
      <c r="J39" s="248"/>
      <c r="K39" s="248"/>
      <c r="L39" s="248"/>
      <c r="M39" s="248"/>
      <c r="N39" s="248"/>
      <c r="O39" s="248"/>
      <c r="P39" s="248"/>
    </row>
    <row r="40" spans="1:16" ht="14.1" customHeight="1">
      <c r="A40" s="11" t="s">
        <v>54</v>
      </c>
      <c r="B40" s="12"/>
      <c r="C40" s="248">
        <v>52500</v>
      </c>
      <c r="D40" s="248"/>
      <c r="E40" s="248">
        <v>52500</v>
      </c>
      <c r="F40" s="248"/>
      <c r="G40" s="248"/>
      <c r="H40" s="248"/>
      <c r="I40" s="248" t="s">
        <v>39</v>
      </c>
      <c r="J40" s="248"/>
      <c r="K40" s="248"/>
      <c r="L40" s="248"/>
      <c r="M40" s="248"/>
      <c r="N40" s="248"/>
      <c r="O40" s="248"/>
      <c r="P40" s="248"/>
    </row>
    <row r="41" spans="1:16" ht="14.1" customHeight="1">
      <c r="A41" s="11" t="s">
        <v>55</v>
      </c>
      <c r="B41" s="12"/>
      <c r="C41" s="248">
        <v>2100</v>
      </c>
      <c r="D41" s="248"/>
      <c r="E41" s="248">
        <v>2100</v>
      </c>
      <c r="F41" s="248"/>
      <c r="G41" s="248"/>
      <c r="H41" s="248"/>
      <c r="I41" s="248" t="s">
        <v>39</v>
      </c>
      <c r="J41" s="248"/>
      <c r="K41" s="248"/>
      <c r="L41" s="248"/>
      <c r="M41" s="248"/>
      <c r="N41" s="248"/>
      <c r="O41" s="248"/>
      <c r="P41" s="248"/>
    </row>
    <row r="42" spans="1:16" ht="14.1" customHeight="1">
      <c r="A42" s="11" t="s">
        <v>56</v>
      </c>
      <c r="B42" s="12"/>
      <c r="C42" s="248">
        <v>12750</v>
      </c>
      <c r="D42" s="248"/>
      <c r="E42" s="248">
        <v>12750</v>
      </c>
      <c r="F42" s="248"/>
      <c r="G42" s="248"/>
      <c r="H42" s="248"/>
      <c r="I42" s="248" t="s">
        <v>39</v>
      </c>
      <c r="J42" s="248"/>
      <c r="K42" s="248"/>
      <c r="L42" s="248"/>
      <c r="M42" s="248"/>
      <c r="N42" s="248"/>
      <c r="O42" s="248"/>
      <c r="P42" s="248"/>
    </row>
    <row r="43" spans="1:16" ht="14.1" customHeight="1">
      <c r="A43" s="11" t="s">
        <v>57</v>
      </c>
      <c r="B43" s="12"/>
      <c r="C43" s="248">
        <v>4500</v>
      </c>
      <c r="D43" s="248"/>
      <c r="E43" s="248">
        <v>4500</v>
      </c>
      <c r="F43" s="248"/>
      <c r="G43" s="248"/>
      <c r="H43" s="248"/>
      <c r="I43" s="248" t="s">
        <v>39</v>
      </c>
      <c r="J43" s="248"/>
      <c r="K43" s="248"/>
      <c r="L43" s="248"/>
      <c r="M43" s="248"/>
      <c r="N43" s="248"/>
      <c r="O43" s="248"/>
      <c r="P43" s="248"/>
    </row>
    <row r="44" spans="1:16" ht="14.1" customHeight="1">
      <c r="A44" s="11" t="s">
        <v>58</v>
      </c>
      <c r="B44" s="12"/>
      <c r="C44" s="248">
        <v>3800</v>
      </c>
      <c r="D44" s="248"/>
      <c r="E44" s="248">
        <v>3800</v>
      </c>
      <c r="F44" s="248"/>
      <c r="G44" s="248"/>
      <c r="H44" s="248"/>
      <c r="I44" s="248" t="s">
        <v>39</v>
      </c>
      <c r="J44" s="248"/>
      <c r="K44" s="248"/>
      <c r="L44" s="248"/>
      <c r="M44" s="248"/>
      <c r="N44" s="248"/>
      <c r="O44" s="248"/>
      <c r="P44" s="248"/>
    </row>
    <row r="45" spans="1:16" ht="14.1" customHeight="1">
      <c r="A45" s="11" t="s">
        <v>59</v>
      </c>
      <c r="B45" s="12"/>
      <c r="C45" s="248">
        <v>10000</v>
      </c>
      <c r="D45" s="248"/>
      <c r="E45" s="248">
        <v>10000</v>
      </c>
      <c r="F45" s="248"/>
      <c r="G45" s="248"/>
      <c r="H45" s="248"/>
      <c r="I45" s="248" t="s">
        <v>39</v>
      </c>
      <c r="J45" s="248"/>
      <c r="K45" s="248"/>
      <c r="L45" s="248"/>
      <c r="M45" s="248"/>
      <c r="N45" s="248"/>
      <c r="O45" s="248"/>
      <c r="P45" s="248"/>
    </row>
    <row r="46" spans="1:16" ht="14.1" customHeight="1">
      <c r="A46" s="11" t="s">
        <v>60</v>
      </c>
      <c r="B46" s="12"/>
      <c r="C46" s="248">
        <v>5100</v>
      </c>
      <c r="D46" s="248"/>
      <c r="E46" s="248">
        <v>5100</v>
      </c>
      <c r="F46" s="248"/>
      <c r="G46" s="248"/>
      <c r="H46" s="248"/>
      <c r="I46" s="248" t="s">
        <v>39</v>
      </c>
      <c r="J46" s="248"/>
      <c r="K46" s="248"/>
      <c r="L46" s="248"/>
      <c r="M46" s="248"/>
      <c r="N46" s="248"/>
      <c r="O46" s="248"/>
      <c r="P46" s="248"/>
    </row>
    <row r="47" spans="1:16" ht="14.1" customHeight="1">
      <c r="A47" s="11" t="s">
        <v>61</v>
      </c>
      <c r="B47" s="12"/>
      <c r="C47" s="248">
        <v>3300</v>
      </c>
      <c r="D47" s="248"/>
      <c r="E47" s="248">
        <v>3300</v>
      </c>
      <c r="F47" s="248"/>
      <c r="G47" s="248"/>
      <c r="H47" s="248"/>
      <c r="I47" s="248" t="s">
        <v>39</v>
      </c>
      <c r="J47" s="248"/>
      <c r="K47" s="248"/>
      <c r="L47" s="248"/>
      <c r="M47" s="248"/>
      <c r="N47" s="248"/>
      <c r="O47" s="248"/>
      <c r="P47" s="248"/>
    </row>
    <row r="48" spans="1:16" ht="14.1" customHeight="1">
      <c r="A48" s="11" t="s">
        <v>62</v>
      </c>
      <c r="B48" s="12"/>
      <c r="C48" s="248">
        <v>4950</v>
      </c>
      <c r="D48" s="248"/>
      <c r="E48" s="248">
        <v>4950</v>
      </c>
      <c r="F48" s="248"/>
      <c r="G48" s="248"/>
      <c r="H48" s="248"/>
      <c r="I48" s="248" t="s">
        <v>39</v>
      </c>
      <c r="J48" s="248"/>
      <c r="K48" s="248"/>
      <c r="L48" s="248"/>
      <c r="M48" s="248"/>
      <c r="N48" s="248"/>
      <c r="O48" s="248"/>
      <c r="P48" s="248"/>
    </row>
    <row r="49" spans="1:16" ht="14.1" customHeight="1">
      <c r="A49" s="11" t="s">
        <v>63</v>
      </c>
      <c r="B49" s="12"/>
      <c r="C49" s="248">
        <v>3250</v>
      </c>
      <c r="D49" s="248"/>
      <c r="E49" s="248">
        <v>3250</v>
      </c>
      <c r="F49" s="248"/>
      <c r="G49" s="248"/>
      <c r="H49" s="248"/>
      <c r="I49" s="248" t="s">
        <v>39</v>
      </c>
      <c r="J49" s="248"/>
      <c r="K49" s="248"/>
      <c r="L49" s="248"/>
      <c r="M49" s="248"/>
      <c r="N49" s="248"/>
      <c r="O49" s="248"/>
      <c r="P49" s="248"/>
    </row>
    <row r="50" spans="1:16" ht="14.1" customHeight="1">
      <c r="A50" s="11" t="s">
        <v>64</v>
      </c>
      <c r="B50" s="12"/>
      <c r="C50" s="248">
        <v>3300</v>
      </c>
      <c r="D50" s="248"/>
      <c r="E50" s="248">
        <v>3300</v>
      </c>
      <c r="F50" s="248"/>
      <c r="G50" s="248"/>
      <c r="H50" s="248"/>
      <c r="I50" s="248" t="s">
        <v>39</v>
      </c>
      <c r="J50" s="248"/>
      <c r="K50" s="248"/>
      <c r="L50" s="248"/>
      <c r="M50" s="248"/>
      <c r="N50" s="248"/>
      <c r="O50" s="248"/>
      <c r="P50" s="248"/>
    </row>
    <row r="51" spans="1:16" ht="14.1" customHeight="1">
      <c r="A51" s="11" t="s">
        <v>65</v>
      </c>
      <c r="B51" s="12"/>
      <c r="C51" s="248">
        <v>2100</v>
      </c>
      <c r="D51" s="248"/>
      <c r="E51" s="248">
        <v>2100</v>
      </c>
      <c r="F51" s="248"/>
      <c r="G51" s="248"/>
      <c r="H51" s="248"/>
      <c r="I51" s="248" t="s">
        <v>39</v>
      </c>
      <c r="J51" s="248"/>
      <c r="K51" s="248"/>
      <c r="L51" s="248"/>
      <c r="M51" s="248"/>
      <c r="N51" s="248"/>
      <c r="O51" s="248"/>
      <c r="P51" s="248"/>
    </row>
    <row r="52" spans="1:16" ht="14.1" customHeight="1">
      <c r="A52" s="11" t="s">
        <v>66</v>
      </c>
      <c r="B52" s="12"/>
      <c r="C52" s="248">
        <v>2100</v>
      </c>
      <c r="D52" s="248"/>
      <c r="E52" s="248">
        <v>2100</v>
      </c>
      <c r="F52" s="248"/>
      <c r="G52" s="248"/>
      <c r="H52" s="248"/>
      <c r="I52" s="248" t="s">
        <v>39</v>
      </c>
      <c r="J52" s="248"/>
      <c r="K52" s="248"/>
      <c r="L52" s="248"/>
      <c r="M52" s="248"/>
      <c r="N52" s="248"/>
      <c r="O52" s="248"/>
      <c r="P52" s="248"/>
    </row>
    <row r="53" spans="1:16" ht="14.1" customHeight="1">
      <c r="A53" s="11" t="s">
        <v>67</v>
      </c>
      <c r="B53" s="12"/>
      <c r="C53" s="248">
        <v>7715</v>
      </c>
      <c r="D53" s="248"/>
      <c r="E53" s="248">
        <v>7715</v>
      </c>
      <c r="F53" s="248"/>
      <c r="G53" s="248"/>
      <c r="H53" s="248"/>
      <c r="I53" s="248" t="s">
        <v>39</v>
      </c>
      <c r="J53" s="248"/>
      <c r="K53" s="248"/>
      <c r="L53" s="248"/>
      <c r="M53" s="248"/>
      <c r="N53" s="248"/>
      <c r="O53" s="248"/>
      <c r="P53" s="248"/>
    </row>
    <row r="54" spans="1:16" ht="14.1" customHeight="1">
      <c r="A54" s="11" t="s">
        <v>68</v>
      </c>
      <c r="B54" s="12"/>
      <c r="C54" s="248">
        <v>7520</v>
      </c>
      <c r="D54" s="248"/>
      <c r="E54" s="248">
        <v>7520</v>
      </c>
      <c r="F54" s="248"/>
      <c r="G54" s="248"/>
      <c r="H54" s="248"/>
      <c r="I54" s="248" t="s">
        <v>39</v>
      </c>
      <c r="J54" s="248"/>
      <c r="K54" s="248"/>
      <c r="L54" s="248"/>
      <c r="M54" s="248"/>
      <c r="N54" s="248"/>
      <c r="O54" s="248"/>
      <c r="P54" s="248"/>
    </row>
    <row r="55" spans="1:16" ht="14.1" customHeight="1">
      <c r="A55" s="11" t="s">
        <v>69</v>
      </c>
      <c r="B55" s="12"/>
      <c r="C55" s="248">
        <v>20000</v>
      </c>
      <c r="D55" s="248"/>
      <c r="E55" s="248">
        <v>20000</v>
      </c>
      <c r="F55" s="248"/>
      <c r="G55" s="248"/>
      <c r="H55" s="248"/>
      <c r="I55" s="248" t="s">
        <v>39</v>
      </c>
      <c r="J55" s="248"/>
      <c r="K55" s="248"/>
      <c r="L55" s="248"/>
      <c r="M55" s="248"/>
      <c r="N55" s="248"/>
      <c r="O55" s="248"/>
      <c r="P55" s="248"/>
    </row>
    <row r="56" spans="1:16" ht="14.1" customHeight="1">
      <c r="A56" s="11" t="s">
        <v>70</v>
      </c>
      <c r="B56" s="12"/>
      <c r="C56" s="248">
        <v>17500</v>
      </c>
      <c r="D56" s="248"/>
      <c r="E56" s="248">
        <v>17500</v>
      </c>
      <c r="F56" s="248"/>
      <c r="G56" s="248"/>
      <c r="H56" s="248"/>
      <c r="I56" s="248" t="s">
        <v>39</v>
      </c>
      <c r="J56" s="248"/>
      <c r="K56" s="248"/>
      <c r="L56" s="248"/>
      <c r="M56" s="248"/>
      <c r="N56" s="248"/>
      <c r="O56" s="248"/>
      <c r="P56" s="248"/>
    </row>
    <row r="57" spans="1:16" ht="14.1" customHeight="1">
      <c r="A57" s="11" t="s">
        <v>71</v>
      </c>
      <c r="B57" s="12"/>
      <c r="C57" s="248">
        <v>15000</v>
      </c>
      <c r="D57" s="248"/>
      <c r="E57" s="248">
        <v>15000</v>
      </c>
      <c r="F57" s="248"/>
      <c r="G57" s="248"/>
      <c r="H57" s="248"/>
      <c r="I57" s="248" t="s">
        <v>39</v>
      </c>
      <c r="J57" s="248"/>
      <c r="K57" s="248"/>
      <c r="L57" s="248"/>
      <c r="M57" s="248"/>
      <c r="N57" s="248"/>
      <c r="O57" s="248"/>
      <c r="P57" s="248"/>
    </row>
    <row r="58" spans="1:16" ht="14.1" customHeight="1">
      <c r="A58" s="11" t="s">
        <v>72</v>
      </c>
      <c r="B58" s="12"/>
      <c r="C58" s="248">
        <v>7000</v>
      </c>
      <c r="D58" s="248"/>
      <c r="E58" s="248">
        <v>7000</v>
      </c>
      <c r="F58" s="248"/>
      <c r="G58" s="248"/>
      <c r="H58" s="248"/>
      <c r="I58" s="248" t="s">
        <v>39</v>
      </c>
      <c r="J58" s="248"/>
      <c r="K58" s="248"/>
      <c r="L58" s="248"/>
      <c r="M58" s="248"/>
      <c r="N58" s="248"/>
      <c r="O58" s="248"/>
      <c r="P58" s="248"/>
    </row>
    <row r="59" spans="1:16" ht="14.1" customHeight="1">
      <c r="A59" s="11" t="s">
        <v>73</v>
      </c>
      <c r="B59" s="12"/>
      <c r="C59" s="248">
        <v>3300</v>
      </c>
      <c r="D59" s="248"/>
      <c r="E59" s="248">
        <v>3300</v>
      </c>
      <c r="F59" s="248"/>
      <c r="G59" s="248"/>
      <c r="H59" s="248"/>
      <c r="I59" s="248" t="s">
        <v>39</v>
      </c>
      <c r="J59" s="248"/>
      <c r="K59" s="248"/>
      <c r="L59" s="248"/>
      <c r="M59" s="248"/>
      <c r="N59" s="248"/>
      <c r="O59" s="248"/>
      <c r="P59" s="248"/>
    </row>
    <row r="60" spans="1:16" ht="14.1" customHeight="1">
      <c r="A60" s="11" t="s">
        <v>74</v>
      </c>
      <c r="B60" s="12"/>
      <c r="C60" s="248">
        <v>20500</v>
      </c>
      <c r="D60" s="248"/>
      <c r="E60" s="248">
        <v>20500</v>
      </c>
      <c r="F60" s="248"/>
      <c r="G60" s="248"/>
      <c r="H60" s="248"/>
      <c r="I60" s="248" t="s">
        <v>39</v>
      </c>
      <c r="J60" s="248"/>
      <c r="K60" s="248"/>
      <c r="L60" s="248"/>
      <c r="M60" s="248"/>
      <c r="N60" s="248"/>
      <c r="O60" s="248"/>
      <c r="P60" s="248"/>
    </row>
    <row r="61" spans="1:16" ht="14.1" customHeight="1">
      <c r="A61" s="11" t="s">
        <v>75</v>
      </c>
      <c r="B61" s="12"/>
      <c r="C61" s="248">
        <v>7220</v>
      </c>
      <c r="D61" s="248"/>
      <c r="E61" s="248">
        <v>7220</v>
      </c>
      <c r="F61" s="248"/>
      <c r="G61" s="248"/>
      <c r="H61" s="248"/>
      <c r="I61" s="248" t="s">
        <v>39</v>
      </c>
      <c r="J61" s="248"/>
      <c r="K61" s="248"/>
      <c r="L61" s="248"/>
      <c r="M61" s="248"/>
      <c r="N61" s="248"/>
      <c r="O61" s="248"/>
      <c r="P61" s="248"/>
    </row>
    <row r="62" spans="1:16" ht="14.1" customHeight="1">
      <c r="A62" s="11" t="s">
        <v>76</v>
      </c>
      <c r="B62" s="12"/>
      <c r="C62" s="248">
        <v>17870</v>
      </c>
      <c r="D62" s="248"/>
      <c r="E62" s="248">
        <v>17870</v>
      </c>
      <c r="F62" s="248"/>
      <c r="G62" s="248"/>
      <c r="H62" s="248"/>
      <c r="I62" s="248" t="s">
        <v>39</v>
      </c>
      <c r="J62" s="248"/>
      <c r="K62" s="248"/>
      <c r="L62" s="248"/>
      <c r="M62" s="248"/>
      <c r="N62" s="248"/>
      <c r="O62" s="248"/>
      <c r="P62" s="248"/>
    </row>
    <row r="63" spans="1:16" ht="14.1" customHeight="1">
      <c r="A63" s="11" t="s">
        <v>77</v>
      </c>
      <c r="B63" s="12"/>
      <c r="C63" s="248">
        <v>3750</v>
      </c>
      <c r="D63" s="248"/>
      <c r="E63" s="248">
        <v>3750</v>
      </c>
      <c r="F63" s="248"/>
      <c r="G63" s="248"/>
      <c r="H63" s="248"/>
      <c r="I63" s="248" t="s">
        <v>39</v>
      </c>
      <c r="J63" s="248"/>
      <c r="K63" s="248"/>
      <c r="L63" s="248"/>
      <c r="M63" s="248"/>
      <c r="N63" s="248"/>
      <c r="O63" s="248"/>
      <c r="P63" s="248"/>
    </row>
    <row r="64" spans="1:16" ht="14.1" customHeight="1">
      <c r="A64" s="11" t="s">
        <v>78</v>
      </c>
      <c r="B64" s="12"/>
      <c r="C64" s="248">
        <v>4250</v>
      </c>
      <c r="D64" s="248"/>
      <c r="E64" s="248">
        <v>4250</v>
      </c>
      <c r="F64" s="248"/>
      <c r="G64" s="248"/>
      <c r="H64" s="248"/>
      <c r="I64" s="248" t="s">
        <v>39</v>
      </c>
      <c r="J64" s="248"/>
      <c r="K64" s="248"/>
      <c r="L64" s="248"/>
      <c r="M64" s="248"/>
      <c r="N64" s="248"/>
      <c r="O64" s="248"/>
      <c r="P64" s="248"/>
    </row>
    <row r="65" spans="1:17" ht="14.1" customHeight="1">
      <c r="A65" s="11" t="s">
        <v>79</v>
      </c>
      <c r="B65" s="12"/>
      <c r="C65" s="248">
        <v>4250</v>
      </c>
      <c r="D65" s="248"/>
      <c r="E65" s="248">
        <v>4250</v>
      </c>
      <c r="F65" s="248"/>
      <c r="G65" s="248"/>
      <c r="H65" s="248"/>
      <c r="I65" s="248" t="s">
        <v>39</v>
      </c>
      <c r="J65" s="248"/>
      <c r="K65" s="248"/>
      <c r="L65" s="248"/>
      <c r="M65" s="248"/>
      <c r="N65" s="248"/>
      <c r="O65" s="248"/>
      <c r="P65" s="248"/>
    </row>
    <row r="66" spans="1:17" ht="14.1" customHeight="1">
      <c r="A66" s="11" t="s">
        <v>80</v>
      </c>
      <c r="B66" s="12"/>
      <c r="C66" s="248">
        <v>1650</v>
      </c>
      <c r="D66" s="248"/>
      <c r="E66" s="248">
        <v>1650</v>
      </c>
      <c r="F66" s="248"/>
      <c r="G66" s="248"/>
      <c r="H66" s="248"/>
      <c r="I66" s="248" t="s">
        <v>39</v>
      </c>
      <c r="J66" s="248"/>
      <c r="K66" s="248"/>
      <c r="L66" s="248"/>
      <c r="M66" s="248"/>
      <c r="N66" s="248"/>
      <c r="O66" s="248"/>
      <c r="P66" s="248"/>
    </row>
    <row r="67" spans="1:17" ht="14.1" customHeight="1">
      <c r="A67" s="11" t="s">
        <v>81</v>
      </c>
      <c r="B67" s="12"/>
      <c r="C67" s="248">
        <v>2000</v>
      </c>
      <c r="D67" s="248"/>
      <c r="E67" s="248">
        <v>2000</v>
      </c>
      <c r="F67" s="248"/>
      <c r="G67" s="248"/>
      <c r="H67" s="248"/>
      <c r="I67" s="248" t="s">
        <v>39</v>
      </c>
      <c r="J67" s="248"/>
      <c r="K67" s="248"/>
      <c r="L67" s="248"/>
      <c r="M67" s="248"/>
      <c r="N67" s="248"/>
      <c r="O67" s="248"/>
      <c r="P67" s="248"/>
    </row>
    <row r="68" spans="1:17" ht="14.1" customHeight="1">
      <c r="A68" s="11" t="s">
        <v>82</v>
      </c>
      <c r="B68" s="12"/>
      <c r="C68" s="248">
        <v>7000</v>
      </c>
      <c r="D68" s="248"/>
      <c r="E68" s="248">
        <v>7000</v>
      </c>
      <c r="F68" s="248"/>
      <c r="G68" s="248"/>
      <c r="H68" s="248"/>
      <c r="I68" s="248" t="s">
        <v>39</v>
      </c>
      <c r="J68" s="248"/>
      <c r="K68" s="248"/>
      <c r="L68" s="248"/>
      <c r="M68" s="248"/>
      <c r="N68" s="248"/>
      <c r="O68" s="248"/>
      <c r="P68" s="248"/>
    </row>
    <row r="69" spans="1:17" ht="14.1" customHeight="1">
      <c r="A69" s="11" t="s">
        <v>83</v>
      </c>
      <c r="B69" s="12"/>
      <c r="C69" s="248">
        <v>1660</v>
      </c>
      <c r="D69" s="248"/>
      <c r="E69" s="248">
        <v>1660</v>
      </c>
      <c r="F69" s="248"/>
      <c r="G69" s="248"/>
      <c r="H69" s="248"/>
      <c r="I69" s="248" t="s">
        <v>39</v>
      </c>
      <c r="J69" s="248"/>
      <c r="K69" s="248"/>
      <c r="L69" s="248"/>
      <c r="M69" s="248"/>
      <c r="N69" s="248"/>
      <c r="O69" s="248"/>
      <c r="P69" s="248"/>
    </row>
    <row r="70" spans="1:17" ht="14.1" customHeight="1">
      <c r="A70" s="11" t="s">
        <v>84</v>
      </c>
      <c r="B70" s="12"/>
      <c r="C70" s="248">
        <v>7200</v>
      </c>
      <c r="D70" s="248"/>
      <c r="E70" s="248">
        <v>7200</v>
      </c>
      <c r="F70" s="248"/>
      <c r="G70" s="248"/>
      <c r="H70" s="248"/>
      <c r="I70" s="248" t="s">
        <v>39</v>
      </c>
      <c r="J70" s="248"/>
      <c r="K70" s="248"/>
      <c r="L70" s="248"/>
      <c r="M70" s="248"/>
      <c r="N70" s="248"/>
      <c r="O70" s="248"/>
      <c r="P70" s="248"/>
    </row>
    <row r="71" spans="1:17" ht="14.1" customHeight="1">
      <c r="A71" s="11" t="s">
        <v>85</v>
      </c>
      <c r="B71" s="12"/>
      <c r="C71" s="248">
        <v>35000</v>
      </c>
      <c r="D71" s="248"/>
      <c r="E71" s="248">
        <v>35000</v>
      </c>
      <c r="F71" s="248"/>
      <c r="G71" s="248"/>
      <c r="H71" s="248"/>
      <c r="I71" s="248" t="s">
        <v>39</v>
      </c>
      <c r="J71" s="248"/>
      <c r="K71" s="248"/>
      <c r="L71" s="248"/>
      <c r="M71" s="248"/>
      <c r="N71" s="248"/>
      <c r="O71" s="248"/>
      <c r="P71" s="248"/>
    </row>
    <row r="72" spans="1:17" ht="14.1" customHeight="1">
      <c r="A72" s="11" t="s">
        <v>86</v>
      </c>
      <c r="B72" s="12"/>
      <c r="C72" s="248">
        <v>25000</v>
      </c>
      <c r="D72" s="248"/>
      <c r="E72" s="248"/>
      <c r="F72" s="248">
        <v>25000</v>
      </c>
      <c r="G72" s="248"/>
      <c r="H72" s="248"/>
      <c r="I72" s="248"/>
      <c r="J72" s="248" t="s">
        <v>39</v>
      </c>
      <c r="K72" s="248"/>
      <c r="L72" s="248"/>
      <c r="M72" s="248"/>
      <c r="N72" s="248"/>
      <c r="O72" s="248"/>
      <c r="P72" s="248"/>
      <c r="Q72" s="248"/>
    </row>
    <row r="73" spans="1:17" ht="14.1" customHeight="1">
      <c r="A73" s="11" t="s">
        <v>87</v>
      </c>
      <c r="B73" s="12"/>
      <c r="C73" s="248">
        <v>7500</v>
      </c>
      <c r="D73" s="248"/>
      <c r="E73" s="248"/>
      <c r="F73" s="248">
        <v>7500</v>
      </c>
      <c r="G73" s="248"/>
      <c r="H73" s="248"/>
      <c r="I73" s="248"/>
      <c r="J73" s="248" t="s">
        <v>39</v>
      </c>
      <c r="K73" s="248"/>
      <c r="L73" s="248"/>
      <c r="M73" s="248"/>
      <c r="N73" s="248"/>
      <c r="O73" s="248"/>
      <c r="P73" s="248"/>
      <c r="Q73" s="248"/>
    </row>
    <row r="74" spans="1:17" ht="14.1" customHeight="1">
      <c r="A74" s="11" t="s">
        <v>88</v>
      </c>
      <c r="B74" s="12"/>
      <c r="C74" s="248">
        <v>9000</v>
      </c>
      <c r="D74" s="248"/>
      <c r="E74" s="248"/>
      <c r="F74" s="248">
        <v>9000</v>
      </c>
      <c r="G74" s="248"/>
      <c r="H74" s="248"/>
      <c r="I74" s="248"/>
      <c r="J74" s="248" t="s">
        <v>39</v>
      </c>
      <c r="K74" s="248"/>
      <c r="L74" s="248"/>
      <c r="M74" s="248"/>
      <c r="N74" s="248"/>
      <c r="O74" s="248"/>
      <c r="P74" s="248"/>
      <c r="Q74" s="248"/>
    </row>
    <row r="75" spans="1:17" ht="14.1" customHeight="1">
      <c r="A75" s="11" t="s">
        <v>89</v>
      </c>
      <c r="B75" s="12"/>
      <c r="C75" s="248">
        <v>2750</v>
      </c>
      <c r="D75" s="248"/>
      <c r="E75" s="248"/>
      <c r="F75" s="248">
        <v>2750</v>
      </c>
      <c r="G75" s="248"/>
      <c r="H75" s="248"/>
      <c r="I75" s="248"/>
      <c r="J75" s="248" t="s">
        <v>39</v>
      </c>
      <c r="K75" s="248"/>
      <c r="L75" s="248"/>
      <c r="M75" s="248"/>
      <c r="N75" s="248"/>
      <c r="O75" s="248"/>
      <c r="P75" s="248"/>
      <c r="Q75" s="248"/>
    </row>
    <row r="76" spans="1:17" ht="14.1" customHeight="1">
      <c r="A76" s="11" t="s">
        <v>90</v>
      </c>
      <c r="B76" s="12"/>
      <c r="C76" s="248">
        <v>1550</v>
      </c>
      <c r="D76" s="248"/>
      <c r="E76" s="248"/>
      <c r="F76" s="248">
        <v>1550</v>
      </c>
      <c r="G76" s="248"/>
      <c r="H76" s="248"/>
      <c r="I76" s="248"/>
      <c r="J76" s="248" t="s">
        <v>39</v>
      </c>
      <c r="K76" s="248"/>
      <c r="L76" s="248"/>
      <c r="M76" s="248"/>
      <c r="N76" s="248"/>
      <c r="O76" s="248"/>
      <c r="P76" s="248"/>
      <c r="Q76" s="248"/>
    </row>
    <row r="77" spans="1:17" ht="14.1" customHeight="1">
      <c r="A77" s="11" t="s">
        <v>91</v>
      </c>
      <c r="B77" s="12"/>
      <c r="C77" s="248">
        <v>5214.8900000000003</v>
      </c>
      <c r="D77" s="248"/>
      <c r="E77" s="248"/>
      <c r="F77" s="248">
        <v>5214.8900000000003</v>
      </c>
      <c r="G77" s="248"/>
      <c r="H77" s="248"/>
      <c r="I77" s="248"/>
      <c r="J77" s="248" t="s">
        <v>39</v>
      </c>
      <c r="K77" s="248"/>
      <c r="L77" s="248"/>
      <c r="M77" s="248"/>
      <c r="N77" s="248"/>
      <c r="O77" s="248"/>
      <c r="P77" s="248"/>
      <c r="Q77" s="248"/>
    </row>
    <row r="78" spans="1:17" ht="14.1" customHeight="1">
      <c r="A78" s="11" t="s">
        <v>92</v>
      </c>
      <c r="B78" s="12"/>
      <c r="C78" s="248">
        <v>1500</v>
      </c>
      <c r="D78" s="248"/>
      <c r="E78" s="248"/>
      <c r="F78" s="248">
        <v>1500</v>
      </c>
      <c r="G78" s="248"/>
      <c r="H78" s="248"/>
      <c r="I78" s="248"/>
      <c r="J78" s="248" t="s">
        <v>39</v>
      </c>
      <c r="K78" s="248"/>
      <c r="L78" s="248"/>
      <c r="M78" s="248"/>
      <c r="N78" s="248"/>
      <c r="O78" s="248"/>
      <c r="P78" s="248"/>
      <c r="Q78" s="248"/>
    </row>
    <row r="79" spans="1:17" ht="14.1" customHeight="1">
      <c r="A79" s="11" t="s">
        <v>93</v>
      </c>
      <c r="B79" s="12"/>
      <c r="C79" s="248">
        <v>412.8</v>
      </c>
      <c r="D79" s="248"/>
      <c r="E79" s="248"/>
      <c r="F79" s="248">
        <v>412.79</v>
      </c>
      <c r="G79" s="248"/>
      <c r="H79" s="248"/>
      <c r="I79" s="248"/>
      <c r="J79" s="248">
        <v>0.01</v>
      </c>
      <c r="K79" s="248"/>
      <c r="L79" s="248"/>
      <c r="M79" s="248"/>
      <c r="N79" s="248"/>
      <c r="O79" s="248"/>
      <c r="P79" s="248"/>
      <c r="Q79" s="248"/>
    </row>
    <row r="80" spans="1:17" ht="14.1" customHeight="1">
      <c r="A80" s="11" t="s">
        <v>94</v>
      </c>
      <c r="B80" s="12"/>
      <c r="C80" s="248">
        <v>15000</v>
      </c>
      <c r="D80" s="248"/>
      <c r="E80" s="248"/>
      <c r="F80" s="248">
        <v>9185.3700000000008</v>
      </c>
      <c r="G80" s="248"/>
      <c r="H80" s="248"/>
      <c r="I80" s="248"/>
      <c r="J80" s="248">
        <v>581.46</v>
      </c>
      <c r="K80" s="248"/>
      <c r="L80" s="248">
        <v>5233.17</v>
      </c>
      <c r="M80" s="248"/>
      <c r="N80" s="248"/>
      <c r="O80" s="248"/>
      <c r="P80" s="248"/>
      <c r="Q80" s="248"/>
    </row>
    <row r="81" spans="1:17" ht="14.1" customHeight="1">
      <c r="A81" s="11" t="s">
        <v>95</v>
      </c>
      <c r="B81" s="12"/>
      <c r="C81" s="248">
        <v>1329.65</v>
      </c>
      <c r="D81" s="248"/>
      <c r="E81" s="248"/>
      <c r="F81" s="248">
        <v>544.51</v>
      </c>
      <c r="G81" s="248"/>
      <c r="H81" s="248"/>
      <c r="I81" s="248"/>
      <c r="J81" s="248">
        <v>78.510000000000005</v>
      </c>
      <c r="K81" s="248"/>
      <c r="L81" s="248">
        <v>706.63</v>
      </c>
      <c r="M81" s="248"/>
      <c r="N81" s="248"/>
      <c r="O81" s="248"/>
      <c r="P81" s="248"/>
      <c r="Q81" s="248"/>
    </row>
    <row r="82" spans="1:17" ht="14.1" customHeight="1">
      <c r="A82" s="11" t="s">
        <v>96</v>
      </c>
      <c r="B82" s="12"/>
      <c r="C82" s="248">
        <v>878.94</v>
      </c>
      <c r="D82" s="248"/>
      <c r="E82" s="248"/>
      <c r="F82" s="248">
        <v>359.94</v>
      </c>
      <c r="G82" s="248"/>
      <c r="H82" s="248"/>
      <c r="I82" s="248"/>
      <c r="J82" s="248">
        <v>51.9</v>
      </c>
      <c r="K82" s="248"/>
      <c r="L82" s="248">
        <v>467.1</v>
      </c>
      <c r="M82" s="248"/>
      <c r="N82" s="248"/>
      <c r="O82" s="248"/>
      <c r="P82" s="248"/>
      <c r="Q82" s="248"/>
    </row>
    <row r="83" spans="1:17" ht="14.1" customHeight="1">
      <c r="A83" s="11" t="s">
        <v>97</v>
      </c>
      <c r="B83" s="12"/>
      <c r="C83" s="248">
        <v>4800</v>
      </c>
      <c r="D83" s="248"/>
      <c r="E83" s="248"/>
      <c r="F83" s="248">
        <v>1965.65</v>
      </c>
      <c r="G83" s="248"/>
      <c r="H83" s="248"/>
      <c r="I83" s="248"/>
      <c r="J83" s="248">
        <v>283.44</v>
      </c>
      <c r="K83" s="248"/>
      <c r="L83" s="248">
        <v>2550.91</v>
      </c>
      <c r="M83" s="248"/>
      <c r="N83" s="248"/>
      <c r="O83" s="248"/>
      <c r="P83" s="248"/>
      <c r="Q83" s="248"/>
    </row>
    <row r="84" spans="1:17" ht="14.1" customHeight="1">
      <c r="A84" s="11" t="s">
        <v>98</v>
      </c>
      <c r="B84" s="12"/>
      <c r="C84" s="248">
        <v>837</v>
      </c>
      <c r="D84" s="248"/>
      <c r="E84" s="248"/>
      <c r="F84" s="248">
        <v>342.77</v>
      </c>
      <c r="G84" s="248"/>
      <c r="H84" s="248"/>
      <c r="I84" s="248"/>
      <c r="J84" s="248">
        <v>49.42</v>
      </c>
      <c r="K84" s="248"/>
      <c r="L84" s="248">
        <v>444.81</v>
      </c>
      <c r="M84" s="248"/>
      <c r="N84" s="248"/>
      <c r="O84" s="248"/>
      <c r="P84" s="248"/>
      <c r="Q84" s="248"/>
    </row>
    <row r="85" spans="1:17" ht="14.1" customHeight="1">
      <c r="A85" s="11" t="s">
        <v>99</v>
      </c>
      <c r="B85" s="12"/>
      <c r="C85" s="248">
        <v>6215</v>
      </c>
      <c r="D85" s="248"/>
      <c r="E85" s="248"/>
      <c r="F85" s="248">
        <v>2545.11</v>
      </c>
      <c r="G85" s="248"/>
      <c r="H85" s="248"/>
      <c r="I85" s="248"/>
      <c r="J85" s="248">
        <v>366.99</v>
      </c>
      <c r="K85" s="248"/>
      <c r="L85" s="248">
        <v>3302.9</v>
      </c>
      <c r="M85" s="248"/>
      <c r="N85" s="248"/>
      <c r="O85" s="248"/>
      <c r="P85" s="248"/>
      <c r="Q85" s="248"/>
    </row>
    <row r="86" spans="1:17" ht="14.1" customHeight="1">
      <c r="A86" s="11" t="s">
        <v>100</v>
      </c>
      <c r="B86" s="12"/>
      <c r="C86" s="248">
        <v>3830</v>
      </c>
      <c r="D86" s="248"/>
      <c r="E86" s="248"/>
      <c r="F86" s="248">
        <v>1568.43</v>
      </c>
      <c r="G86" s="248"/>
      <c r="H86" s="248"/>
      <c r="I86" s="248"/>
      <c r="J86" s="248">
        <v>226.16</v>
      </c>
      <c r="K86" s="248"/>
      <c r="L86" s="248">
        <v>2035.41</v>
      </c>
      <c r="M86" s="248"/>
      <c r="N86" s="248"/>
      <c r="O86" s="248"/>
      <c r="P86" s="248"/>
      <c r="Q86" s="248"/>
    </row>
    <row r="87" spans="1:17" ht="14.1" customHeight="1">
      <c r="A87" s="11" t="s">
        <v>101</v>
      </c>
      <c r="B87" s="12"/>
      <c r="C87" s="248">
        <v>2929.5</v>
      </c>
      <c r="D87" s="248"/>
      <c r="E87" s="248"/>
      <c r="F87" s="248">
        <v>1199.6600000000001</v>
      </c>
      <c r="G87" s="248"/>
      <c r="H87" s="248"/>
      <c r="I87" s="248"/>
      <c r="J87" s="248">
        <v>172.98</v>
      </c>
      <c r="K87" s="248"/>
      <c r="L87" s="248">
        <v>1556.86</v>
      </c>
      <c r="M87" s="248"/>
      <c r="N87" s="248"/>
      <c r="O87" s="248"/>
      <c r="P87" s="248"/>
      <c r="Q87" s="248"/>
    </row>
    <row r="88" spans="1:17" ht="14.1" customHeight="1">
      <c r="A88" s="11" t="s">
        <v>102</v>
      </c>
      <c r="B88" s="12"/>
      <c r="C88" s="248">
        <v>24650</v>
      </c>
      <c r="D88" s="248"/>
      <c r="E88" s="248"/>
      <c r="F88" s="248">
        <v>10094.43</v>
      </c>
      <c r="G88" s="248"/>
      <c r="H88" s="248"/>
      <c r="I88" s="248"/>
      <c r="J88" s="248">
        <v>1455.56</v>
      </c>
      <c r="K88" s="248"/>
      <c r="L88" s="248">
        <v>13100.01</v>
      </c>
      <c r="M88" s="248"/>
      <c r="N88" s="248"/>
      <c r="O88" s="248"/>
      <c r="P88" s="248"/>
      <c r="Q88" s="248"/>
    </row>
    <row r="89" spans="1:17" ht="14.1" customHeight="1">
      <c r="A89" s="11" t="s">
        <v>103</v>
      </c>
      <c r="B89" s="12"/>
      <c r="C89" s="248">
        <v>10000</v>
      </c>
      <c r="D89" s="248"/>
      <c r="E89" s="248"/>
      <c r="F89" s="248">
        <v>4095.1</v>
      </c>
      <c r="G89" s="248"/>
      <c r="H89" s="248"/>
      <c r="I89" s="248"/>
      <c r="J89" s="248">
        <v>590.49</v>
      </c>
      <c r="K89" s="248"/>
      <c r="L89" s="248">
        <v>5314.41</v>
      </c>
      <c r="M89" s="248"/>
      <c r="N89" s="248"/>
      <c r="O89" s="248"/>
      <c r="P89" s="248"/>
      <c r="Q89" s="248"/>
    </row>
    <row r="90" spans="1:17" ht="14.1" customHeight="1">
      <c r="A90" s="11" t="s">
        <v>104</v>
      </c>
      <c r="B90" s="12"/>
      <c r="C90" s="248">
        <v>1710</v>
      </c>
      <c r="D90" s="248"/>
      <c r="E90" s="248"/>
      <c r="F90" s="248">
        <v>700.26</v>
      </c>
      <c r="G90" s="248"/>
      <c r="H90" s="248"/>
      <c r="I90" s="248"/>
      <c r="J90" s="248">
        <v>100.97</v>
      </c>
      <c r="K90" s="248"/>
      <c r="L90" s="248">
        <v>908.77</v>
      </c>
      <c r="M90" s="248"/>
      <c r="N90" s="248"/>
      <c r="O90" s="248"/>
      <c r="P90" s="248"/>
      <c r="Q90" s="248"/>
    </row>
    <row r="91" spans="1:17" ht="14.1" customHeight="1">
      <c r="A91" s="11" t="s">
        <v>105</v>
      </c>
      <c r="B91" s="12"/>
      <c r="C91" s="248">
        <v>670</v>
      </c>
      <c r="D91" s="248"/>
      <c r="E91" s="248"/>
      <c r="F91" s="248">
        <v>230.41</v>
      </c>
      <c r="G91" s="248"/>
      <c r="H91" s="248"/>
      <c r="I91" s="248"/>
      <c r="J91" s="248">
        <v>43.96</v>
      </c>
      <c r="K91" s="248"/>
      <c r="L91" s="248">
        <v>395.63</v>
      </c>
      <c r="M91" s="248"/>
      <c r="N91" s="248"/>
      <c r="O91" s="248"/>
      <c r="P91" s="248"/>
      <c r="Q91" s="248"/>
    </row>
    <row r="92" spans="1:17" ht="14.1" customHeight="1">
      <c r="A92" s="11" t="s">
        <v>106</v>
      </c>
      <c r="B92" s="12"/>
      <c r="C92" s="248">
        <v>2255.12</v>
      </c>
      <c r="D92" s="248"/>
      <c r="E92" s="248"/>
      <c r="F92" s="248">
        <v>775.54</v>
      </c>
      <c r="G92" s="248"/>
      <c r="H92" s="248"/>
      <c r="I92" s="248"/>
      <c r="J92" s="248">
        <v>147.96</v>
      </c>
      <c r="K92" s="248"/>
      <c r="L92" s="248">
        <v>1331.62</v>
      </c>
      <c r="M92" s="248"/>
      <c r="N92" s="248"/>
      <c r="O92" s="248"/>
      <c r="P92" s="248"/>
      <c r="Q92" s="248"/>
    </row>
    <row r="93" spans="1:17" ht="14.1" customHeight="1">
      <c r="A93" s="11" t="s">
        <v>107</v>
      </c>
      <c r="B93" s="12"/>
      <c r="C93" s="248">
        <v>5078.7</v>
      </c>
      <c r="D93" s="248"/>
      <c r="E93" s="248"/>
      <c r="F93" s="248">
        <v>1746.57</v>
      </c>
      <c r="G93" s="248"/>
      <c r="H93" s="248"/>
      <c r="I93" s="248"/>
      <c r="J93" s="248">
        <v>333.21</v>
      </c>
      <c r="K93" s="248"/>
      <c r="L93" s="248">
        <v>2998.92</v>
      </c>
      <c r="M93" s="248"/>
      <c r="N93" s="248"/>
      <c r="O93" s="248"/>
      <c r="P93" s="248"/>
      <c r="Q93" s="248"/>
    </row>
    <row r="94" spans="1:17" ht="14.1" customHeight="1">
      <c r="A94" s="11" t="s">
        <v>108</v>
      </c>
      <c r="B94" s="12"/>
      <c r="C94" s="248">
        <v>76985</v>
      </c>
      <c r="D94" s="248"/>
      <c r="E94" s="248"/>
      <c r="F94" s="248">
        <v>26475.15</v>
      </c>
      <c r="G94" s="248"/>
      <c r="H94" s="248"/>
      <c r="I94" s="248"/>
      <c r="J94" s="248">
        <v>5050.99</v>
      </c>
      <c r="K94" s="248"/>
      <c r="L94" s="248">
        <v>45458.86</v>
      </c>
      <c r="M94" s="248"/>
      <c r="N94" s="248"/>
      <c r="O94" s="248"/>
      <c r="P94" s="248"/>
      <c r="Q94" s="248"/>
    </row>
    <row r="95" spans="1:17" ht="14.1" customHeight="1">
      <c r="A95" s="11" t="s">
        <v>109</v>
      </c>
      <c r="B95" s="12"/>
      <c r="C95" s="248">
        <v>9450</v>
      </c>
      <c r="D95" s="248"/>
      <c r="E95" s="248"/>
      <c r="F95" s="248">
        <v>3249.86</v>
      </c>
      <c r="G95" s="248"/>
      <c r="H95" s="248"/>
      <c r="I95" s="248"/>
      <c r="J95" s="248">
        <v>620.01</v>
      </c>
      <c r="K95" s="248"/>
      <c r="L95" s="248">
        <v>5580.13</v>
      </c>
      <c r="M95" s="248"/>
      <c r="N95" s="248"/>
      <c r="O95" s="248"/>
      <c r="P95" s="248"/>
      <c r="Q95" s="248"/>
    </row>
    <row r="96" spans="1:17" ht="14.1" customHeight="1">
      <c r="A96" s="11" t="s">
        <v>110</v>
      </c>
      <c r="B96" s="12"/>
      <c r="C96" s="248">
        <v>600</v>
      </c>
      <c r="D96" s="248"/>
      <c r="E96" s="248"/>
      <c r="F96" s="248">
        <v>206.34</v>
      </c>
      <c r="G96" s="248"/>
      <c r="H96" s="248"/>
      <c r="I96" s="248"/>
      <c r="J96" s="248">
        <v>39.369999999999997</v>
      </c>
      <c r="K96" s="248"/>
      <c r="L96" s="248">
        <v>354.29</v>
      </c>
      <c r="M96" s="248"/>
      <c r="N96" s="248"/>
      <c r="O96" s="248"/>
      <c r="P96" s="248"/>
      <c r="Q96" s="248"/>
    </row>
    <row r="97" spans="1:17" ht="14.1" customHeight="1">
      <c r="A97" s="11" t="s">
        <v>111</v>
      </c>
      <c r="B97" s="12"/>
      <c r="C97" s="248">
        <v>80</v>
      </c>
      <c r="D97" s="248"/>
      <c r="E97" s="248"/>
      <c r="F97" s="248">
        <v>27.51</v>
      </c>
      <c r="G97" s="248"/>
      <c r="H97" s="248"/>
      <c r="I97" s="248"/>
      <c r="J97" s="248">
        <v>5.25</v>
      </c>
      <c r="K97" s="248"/>
      <c r="L97" s="248">
        <v>47.24</v>
      </c>
      <c r="M97" s="248"/>
      <c r="N97" s="248"/>
      <c r="O97" s="248"/>
      <c r="P97" s="248"/>
      <c r="Q97" s="248"/>
    </row>
    <row r="98" spans="1:17" ht="14.1" customHeight="1">
      <c r="A98" s="11" t="s">
        <v>112</v>
      </c>
      <c r="B98" s="12"/>
      <c r="C98" s="248">
        <v>884</v>
      </c>
      <c r="D98" s="248"/>
      <c r="E98" s="248"/>
      <c r="F98" s="248">
        <v>304</v>
      </c>
      <c r="G98" s="248"/>
      <c r="H98" s="248"/>
      <c r="I98" s="248"/>
      <c r="J98" s="248">
        <v>58</v>
      </c>
      <c r="K98" s="248"/>
      <c r="L98" s="248">
        <v>522</v>
      </c>
      <c r="M98" s="248"/>
      <c r="N98" s="248"/>
      <c r="O98" s="248"/>
      <c r="P98" s="248"/>
      <c r="Q98" s="248"/>
    </row>
    <row r="99" spans="1:17" ht="14.1" customHeight="1">
      <c r="A99" s="11" t="s">
        <v>113</v>
      </c>
      <c r="B99" s="12"/>
      <c r="C99" s="248">
        <v>1525</v>
      </c>
      <c r="D99" s="248"/>
      <c r="E99" s="248"/>
      <c r="F99" s="248">
        <v>413.28</v>
      </c>
      <c r="G99" s="248"/>
      <c r="H99" s="248"/>
      <c r="I99" s="248"/>
      <c r="J99" s="248">
        <v>111.17</v>
      </c>
      <c r="K99" s="248"/>
      <c r="L99" s="248">
        <v>1000.55</v>
      </c>
      <c r="M99" s="248"/>
      <c r="N99" s="248"/>
      <c r="O99" s="248"/>
      <c r="P99" s="248"/>
      <c r="Q99" s="248"/>
    </row>
    <row r="100" spans="1:17" ht="14.1" customHeight="1">
      <c r="A100" s="11" t="s">
        <v>114</v>
      </c>
      <c r="B100" s="12"/>
      <c r="C100" s="248">
        <v>18925</v>
      </c>
      <c r="D100" s="248"/>
      <c r="E100" s="248"/>
      <c r="F100" s="248">
        <v>5128.68</v>
      </c>
      <c r="G100" s="248"/>
      <c r="H100" s="248"/>
      <c r="I100" s="248"/>
      <c r="J100" s="248">
        <v>1379.63</v>
      </c>
      <c r="K100" s="248"/>
      <c r="L100" s="248">
        <v>12416.69</v>
      </c>
      <c r="M100" s="248"/>
      <c r="N100" s="248"/>
      <c r="O100" s="248"/>
      <c r="P100" s="248"/>
      <c r="Q100" s="248"/>
    </row>
    <row r="101" spans="1:17" ht="14.1" customHeight="1">
      <c r="A101" s="11" t="s">
        <v>115</v>
      </c>
      <c r="B101" s="12"/>
      <c r="C101" s="248">
        <v>829</v>
      </c>
      <c r="D101" s="248"/>
      <c r="E101" s="248"/>
      <c r="F101" s="248">
        <v>224.66</v>
      </c>
      <c r="G101" s="248"/>
      <c r="H101" s="248"/>
      <c r="I101" s="248"/>
      <c r="J101" s="248">
        <v>60.43</v>
      </c>
      <c r="K101" s="248"/>
      <c r="L101" s="248">
        <v>543.91</v>
      </c>
      <c r="M101" s="248"/>
      <c r="N101" s="248"/>
      <c r="O101" s="248"/>
      <c r="P101" s="248"/>
      <c r="Q101" s="248"/>
    </row>
    <row r="102" spans="1:17" ht="14.1" customHeight="1">
      <c r="A102" s="11" t="s">
        <v>116</v>
      </c>
      <c r="B102" s="12"/>
      <c r="C102" s="248">
        <v>851.18</v>
      </c>
      <c r="D102" s="248"/>
      <c r="E102" s="248"/>
      <c r="F102" s="248">
        <v>230.68</v>
      </c>
      <c r="G102" s="248"/>
      <c r="H102" s="248"/>
      <c r="I102" s="248"/>
      <c r="J102" s="248">
        <v>62.05</v>
      </c>
      <c r="K102" s="248"/>
      <c r="L102" s="248">
        <v>558.45000000000005</v>
      </c>
      <c r="M102" s="248"/>
      <c r="N102" s="248"/>
      <c r="O102" s="248"/>
      <c r="P102" s="248"/>
      <c r="Q102" s="248"/>
    </row>
    <row r="103" spans="1:17" ht="14.1" customHeight="1">
      <c r="A103" s="11" t="s">
        <v>117</v>
      </c>
      <c r="B103" s="12"/>
      <c r="C103" s="248">
        <v>1697.75</v>
      </c>
      <c r="D103" s="248"/>
      <c r="E103" s="248"/>
      <c r="F103" s="248">
        <v>460.1</v>
      </c>
      <c r="G103" s="248"/>
      <c r="H103" s="248"/>
      <c r="I103" s="248"/>
      <c r="J103" s="248">
        <v>123.77</v>
      </c>
      <c r="K103" s="248"/>
      <c r="L103" s="248">
        <v>1113.8800000000001</v>
      </c>
      <c r="M103" s="248"/>
      <c r="N103" s="248"/>
      <c r="O103" s="248"/>
      <c r="P103" s="248"/>
      <c r="Q103" s="248"/>
    </row>
    <row r="104" spans="1:17" ht="14.1" customHeight="1">
      <c r="A104" s="11" t="s">
        <v>118</v>
      </c>
      <c r="B104" s="12"/>
      <c r="C104" s="248">
        <v>3400</v>
      </c>
      <c r="D104" s="248"/>
      <c r="E104" s="248"/>
      <c r="F104" s="248">
        <v>921.4</v>
      </c>
      <c r="G104" s="248"/>
      <c r="H104" s="248"/>
      <c r="I104" s="248"/>
      <c r="J104" s="248">
        <v>247.86</v>
      </c>
      <c r="K104" s="248"/>
      <c r="L104" s="248">
        <v>2230.7399999999998</v>
      </c>
      <c r="M104" s="248"/>
      <c r="N104" s="248"/>
      <c r="O104" s="248"/>
      <c r="P104" s="248"/>
      <c r="Q104" s="248"/>
    </row>
    <row r="105" spans="1:17" ht="14.1" customHeight="1">
      <c r="A105" s="11" t="s">
        <v>119</v>
      </c>
      <c r="B105" s="12"/>
      <c r="C105" s="248">
        <v>1416.36</v>
      </c>
      <c r="D105" s="248"/>
      <c r="E105" s="248"/>
      <c r="F105" s="248">
        <v>383.84</v>
      </c>
      <c r="G105" s="248"/>
      <c r="H105" s="248"/>
      <c r="I105" s="248"/>
      <c r="J105" s="248">
        <v>103.25</v>
      </c>
      <c r="K105" s="248"/>
      <c r="L105" s="248">
        <v>929.27</v>
      </c>
      <c r="M105" s="248"/>
      <c r="N105" s="248"/>
      <c r="O105" s="248"/>
      <c r="P105" s="248"/>
      <c r="Q105" s="248"/>
    </row>
    <row r="106" spans="1:17" ht="14.1" customHeight="1">
      <c r="A106" s="11" t="s">
        <v>120</v>
      </c>
      <c r="B106" s="12"/>
      <c r="C106" s="248">
        <v>1650</v>
      </c>
      <c r="D106" s="248"/>
      <c r="E106" s="248"/>
      <c r="F106" s="248">
        <v>447.15</v>
      </c>
      <c r="G106" s="248"/>
      <c r="H106" s="248"/>
      <c r="I106" s="248"/>
      <c r="J106" s="248">
        <v>120.29</v>
      </c>
      <c r="K106" s="248"/>
      <c r="L106" s="248">
        <v>1082.56</v>
      </c>
      <c r="M106" s="248"/>
      <c r="N106" s="248"/>
      <c r="O106" s="248"/>
      <c r="P106" s="248"/>
      <c r="Q106" s="248"/>
    </row>
    <row r="107" spans="1:17" ht="14.1" customHeight="1">
      <c r="A107" s="11" t="s">
        <v>121</v>
      </c>
      <c r="B107" s="12"/>
      <c r="C107" s="248">
        <v>3080</v>
      </c>
      <c r="D107" s="248"/>
      <c r="E107" s="248"/>
      <c r="F107" s="248">
        <v>585.20000000000005</v>
      </c>
      <c r="G107" s="248"/>
      <c r="H107" s="248"/>
      <c r="I107" s="248"/>
      <c r="J107" s="248">
        <v>249.48</v>
      </c>
      <c r="K107" s="248"/>
      <c r="L107" s="248">
        <v>2245.3200000000002</v>
      </c>
      <c r="M107" s="248"/>
      <c r="N107" s="248"/>
      <c r="O107" s="248"/>
      <c r="P107" s="248"/>
      <c r="Q107" s="248"/>
    </row>
    <row r="108" spans="1:17" ht="14.1" customHeight="1">
      <c r="A108" s="11" t="s">
        <v>122</v>
      </c>
      <c r="B108" s="12"/>
      <c r="C108" s="248">
        <v>16500</v>
      </c>
      <c r="D108" s="248"/>
      <c r="E108" s="248"/>
      <c r="F108" s="248">
        <v>3135</v>
      </c>
      <c r="G108" s="248"/>
      <c r="H108" s="248"/>
      <c r="I108" s="248"/>
      <c r="J108" s="248">
        <v>1336.5</v>
      </c>
      <c r="K108" s="248"/>
      <c r="L108" s="248">
        <v>12028.5</v>
      </c>
      <c r="M108" s="248"/>
      <c r="N108" s="248"/>
      <c r="O108" s="248"/>
      <c r="P108" s="248"/>
      <c r="Q108" s="248"/>
    </row>
    <row r="109" spans="1:17" ht="14.1" customHeight="1">
      <c r="A109" s="11" t="s">
        <v>123</v>
      </c>
      <c r="B109" s="12"/>
      <c r="C109" s="248">
        <v>1575.93</v>
      </c>
      <c r="D109" s="248"/>
      <c r="E109" s="248"/>
      <c r="F109" s="248">
        <v>299.42</v>
      </c>
      <c r="G109" s="248"/>
      <c r="H109" s="248"/>
      <c r="I109" s="248"/>
      <c r="J109" s="248">
        <v>127.65</v>
      </c>
      <c r="K109" s="248"/>
      <c r="L109" s="248">
        <v>1148.8599999999999</v>
      </c>
      <c r="M109" s="248"/>
      <c r="N109" s="248"/>
      <c r="O109" s="248"/>
      <c r="P109" s="248"/>
      <c r="Q109" s="248"/>
    </row>
    <row r="110" spans="1:17" ht="14.1" customHeight="1">
      <c r="A110" s="11" t="s">
        <v>124</v>
      </c>
      <c r="B110" s="12"/>
      <c r="C110" s="248">
        <v>425.53</v>
      </c>
      <c r="D110" s="248"/>
      <c r="E110" s="248"/>
      <c r="F110" s="248">
        <v>80.849999999999994</v>
      </c>
      <c r="G110" s="248"/>
      <c r="H110" s="248"/>
      <c r="I110" s="248"/>
      <c r="J110" s="248">
        <v>34.47</v>
      </c>
      <c r="K110" s="248"/>
      <c r="L110" s="248">
        <v>310.20999999999998</v>
      </c>
      <c r="M110" s="248"/>
      <c r="N110" s="248"/>
      <c r="O110" s="248"/>
      <c r="P110" s="248"/>
      <c r="Q110" s="248"/>
    </row>
    <row r="111" spans="1:17" ht="14.1" customHeight="1">
      <c r="A111" s="11" t="s">
        <v>125</v>
      </c>
      <c r="B111" s="12"/>
      <c r="C111" s="248">
        <v>3500</v>
      </c>
      <c r="D111" s="248"/>
      <c r="E111" s="248"/>
      <c r="F111" s="248">
        <v>350</v>
      </c>
      <c r="G111" s="248"/>
      <c r="H111" s="248"/>
      <c r="I111" s="248"/>
      <c r="J111" s="248">
        <v>315</v>
      </c>
      <c r="K111" s="248"/>
      <c r="L111" s="248">
        <v>2835</v>
      </c>
      <c r="M111" s="248"/>
      <c r="N111" s="248"/>
      <c r="O111" s="248"/>
      <c r="P111" s="248"/>
      <c r="Q111" s="248"/>
    </row>
    <row r="112" spans="1:17" ht="14.1" customHeight="1">
      <c r="A112" s="11" t="s">
        <v>126</v>
      </c>
      <c r="B112" s="12"/>
      <c r="C112" s="248">
        <v>469</v>
      </c>
      <c r="D112" s="248"/>
      <c r="E112" s="248"/>
      <c r="F112" s="248">
        <v>46.9</v>
      </c>
      <c r="G112" s="248"/>
      <c r="H112" s="248"/>
      <c r="I112" s="248"/>
      <c r="J112" s="248">
        <v>42.21</v>
      </c>
      <c r="K112" s="248"/>
      <c r="L112" s="248">
        <v>379.89</v>
      </c>
      <c r="M112" s="248"/>
      <c r="N112" s="248"/>
      <c r="O112" s="248"/>
      <c r="P112" s="248"/>
      <c r="Q112" s="248"/>
    </row>
    <row r="113" spans="1:17" ht="14.1" customHeight="1">
      <c r="A113" s="11" t="s">
        <v>127</v>
      </c>
      <c r="B113" s="12"/>
      <c r="C113" s="248">
        <v>8500</v>
      </c>
      <c r="D113" s="248"/>
      <c r="E113" s="248"/>
      <c r="F113" s="248">
        <v>850</v>
      </c>
      <c r="G113" s="248"/>
      <c r="H113" s="248"/>
      <c r="I113" s="248"/>
      <c r="J113" s="248">
        <v>765</v>
      </c>
      <c r="K113" s="248"/>
      <c r="L113" s="248">
        <v>6885</v>
      </c>
      <c r="M113" s="248"/>
      <c r="N113" s="248"/>
      <c r="O113" s="248"/>
      <c r="P113" s="248"/>
      <c r="Q113" s="248"/>
    </row>
    <row r="114" spans="1:17" ht="14.1" customHeight="1">
      <c r="A114" s="11" t="s">
        <v>128</v>
      </c>
      <c r="B114" s="12"/>
      <c r="C114" s="248">
        <v>1349.68</v>
      </c>
      <c r="D114" s="248"/>
      <c r="E114" s="248"/>
      <c r="F114" s="248">
        <v>134.97</v>
      </c>
      <c r="G114" s="248"/>
      <c r="H114" s="248"/>
      <c r="I114" s="248"/>
      <c r="J114" s="248">
        <v>121.47</v>
      </c>
      <c r="K114" s="248"/>
      <c r="L114" s="248">
        <v>1093.24</v>
      </c>
      <c r="M114" s="248"/>
      <c r="N114" s="248"/>
      <c r="O114" s="248"/>
      <c r="P114" s="248"/>
      <c r="Q114" s="248"/>
    </row>
    <row r="115" spans="1:17" ht="14.1" customHeight="1">
      <c r="A115" s="11" t="s">
        <v>129</v>
      </c>
      <c r="B115" s="12"/>
      <c r="C115" s="248">
        <v>413.85</v>
      </c>
      <c r="D115" s="248"/>
      <c r="E115" s="248"/>
      <c r="F115" s="248">
        <v>41.39</v>
      </c>
      <c r="G115" s="248"/>
      <c r="H115" s="248"/>
      <c r="I115" s="248"/>
      <c r="J115" s="248">
        <v>37.25</v>
      </c>
      <c r="K115" s="248"/>
      <c r="L115" s="248">
        <v>335.21</v>
      </c>
      <c r="M115" s="248"/>
      <c r="N115" s="248"/>
      <c r="O115" s="248"/>
      <c r="P115" s="248"/>
      <c r="Q115" s="248"/>
    </row>
    <row r="116" spans="1:17" ht="14.1" customHeight="1">
      <c r="A116" s="11" t="s">
        <v>130</v>
      </c>
      <c r="B116" s="12"/>
      <c r="C116" s="248">
        <v>153</v>
      </c>
      <c r="D116" s="248"/>
      <c r="E116" s="248"/>
      <c r="F116" s="248">
        <v>15.3</v>
      </c>
      <c r="G116" s="248"/>
      <c r="H116" s="248"/>
      <c r="I116" s="248"/>
      <c r="J116" s="248">
        <v>13.77</v>
      </c>
      <c r="K116" s="248"/>
      <c r="L116" s="248">
        <v>123.93</v>
      </c>
      <c r="M116" s="248"/>
      <c r="N116" s="248"/>
      <c r="O116" s="248"/>
      <c r="P116" s="248"/>
      <c r="Q116" s="248"/>
    </row>
    <row r="117" spans="1:17" ht="14.1" customHeight="1">
      <c r="A117" s="11" t="s">
        <v>131</v>
      </c>
      <c r="B117" s="12"/>
      <c r="C117" s="248">
        <v>2022</v>
      </c>
      <c r="D117" s="248"/>
      <c r="E117" s="248"/>
      <c r="F117" s="248">
        <v>202.2</v>
      </c>
      <c r="G117" s="248"/>
      <c r="H117" s="248"/>
      <c r="I117" s="248"/>
      <c r="J117" s="248">
        <v>181.98</v>
      </c>
      <c r="K117" s="248"/>
      <c r="L117" s="248">
        <v>1637.82</v>
      </c>
      <c r="M117" s="248"/>
      <c r="N117" s="248"/>
      <c r="O117" s="248"/>
      <c r="P117" s="248"/>
      <c r="Q117" s="248"/>
    </row>
    <row r="118" spans="1:17" ht="14.1" customHeight="1">
      <c r="A118" s="11" t="s">
        <v>132</v>
      </c>
      <c r="B118" s="12"/>
      <c r="C118" s="248">
        <v>3800</v>
      </c>
      <c r="D118" s="248"/>
      <c r="E118" s="248"/>
      <c r="F118" s="248">
        <v>380</v>
      </c>
      <c r="G118" s="248"/>
      <c r="H118" s="248"/>
      <c r="I118" s="248"/>
      <c r="J118" s="248">
        <v>342</v>
      </c>
      <c r="K118" s="248"/>
      <c r="L118" s="248">
        <v>3078</v>
      </c>
      <c r="M118" s="248"/>
      <c r="N118" s="248"/>
      <c r="O118" s="248"/>
      <c r="P118" s="248"/>
      <c r="Q118" s="248"/>
    </row>
    <row r="119" spans="1:17" ht="14.1" customHeight="1">
      <c r="A119" s="11" t="s">
        <v>133</v>
      </c>
      <c r="B119" s="12"/>
      <c r="C119" s="248">
        <v>170.98</v>
      </c>
      <c r="D119" s="248"/>
      <c r="E119" s="248"/>
      <c r="F119" s="248">
        <v>17.100000000000001</v>
      </c>
      <c r="G119" s="248"/>
      <c r="H119" s="248"/>
      <c r="I119" s="248"/>
      <c r="J119" s="248">
        <v>15.39</v>
      </c>
      <c r="K119" s="248"/>
      <c r="L119" s="248">
        <v>138.49</v>
      </c>
      <c r="M119" s="248"/>
      <c r="N119" s="248"/>
      <c r="O119" s="248"/>
      <c r="P119" s="248"/>
      <c r="Q119" s="248"/>
    </row>
    <row r="120" spans="1:17" ht="14.1" customHeight="1">
      <c r="A120" s="11" t="s">
        <v>134</v>
      </c>
      <c r="B120" s="12"/>
      <c r="C120" s="248">
        <v>533.5</v>
      </c>
      <c r="D120" s="248"/>
      <c r="E120" s="248"/>
      <c r="F120" s="248">
        <v>53.35</v>
      </c>
      <c r="G120" s="248"/>
      <c r="H120" s="248"/>
      <c r="I120" s="248"/>
      <c r="J120" s="248">
        <v>48.02</v>
      </c>
      <c r="K120" s="248"/>
      <c r="L120" s="248">
        <v>432.13</v>
      </c>
      <c r="M120" s="248"/>
      <c r="N120" s="248"/>
      <c r="O120" s="248"/>
      <c r="P120" s="248"/>
      <c r="Q120" s="248"/>
    </row>
    <row r="121" spans="1:17" ht="14.1" customHeight="1">
      <c r="A121" s="11" t="s">
        <v>135</v>
      </c>
      <c r="B121" s="12"/>
      <c r="C121" s="248">
        <v>-252075</v>
      </c>
      <c r="D121" s="248"/>
      <c r="E121" s="248"/>
      <c r="F121" s="248">
        <v>-252076</v>
      </c>
      <c r="G121" s="248"/>
      <c r="H121" s="248"/>
      <c r="I121" s="248"/>
      <c r="J121" s="248">
        <v>1</v>
      </c>
      <c r="K121" s="248"/>
      <c r="L121" s="248"/>
      <c r="M121" s="248"/>
      <c r="N121" s="248"/>
      <c r="O121" s="248"/>
      <c r="P121" s="248"/>
      <c r="Q121" s="248"/>
    </row>
    <row r="122" spans="1:17" ht="14.1" customHeight="1">
      <c r="A122" s="11" t="s">
        <v>136</v>
      </c>
      <c r="B122" s="12"/>
      <c r="C122" s="248">
        <v>-66583</v>
      </c>
      <c r="D122" s="248"/>
      <c r="E122" s="248"/>
      <c r="F122" s="248">
        <v>-66584</v>
      </c>
      <c r="G122" s="248"/>
      <c r="H122" s="248"/>
      <c r="I122" s="248"/>
      <c r="J122" s="248">
        <v>1</v>
      </c>
      <c r="K122" s="248"/>
      <c r="L122" s="248"/>
      <c r="M122" s="248"/>
      <c r="N122" s="248"/>
      <c r="O122" s="248"/>
      <c r="P122" s="248"/>
      <c r="Q122" s="248"/>
    </row>
    <row r="123" spans="1:17" ht="14.1" customHeight="1">
      <c r="A123" s="247" t="s">
        <v>137</v>
      </c>
      <c r="B123" s="247"/>
      <c r="C123" s="247"/>
      <c r="D123" s="247"/>
      <c r="E123" s="12"/>
      <c r="F123" s="248">
        <v>206</v>
      </c>
      <c r="G123" s="248"/>
      <c r="H123" s="248">
        <v>20.6</v>
      </c>
      <c r="I123" s="248"/>
      <c r="J123" s="248"/>
      <c r="K123" s="248"/>
      <c r="L123" s="248">
        <v>185.4</v>
      </c>
      <c r="M123" s="248"/>
      <c r="N123" s="248"/>
      <c r="O123" s="248"/>
      <c r="P123" s="248"/>
      <c r="Q123" s="248"/>
    </row>
    <row r="124" spans="1:17" ht="14.1" customHeight="1">
      <c r="A124" s="247" t="s">
        <v>138</v>
      </c>
      <c r="B124" s="247"/>
      <c r="C124" s="247"/>
      <c r="D124" s="247"/>
      <c r="E124" s="12"/>
      <c r="F124" s="248">
        <v>7108.09</v>
      </c>
      <c r="G124" s="248"/>
      <c r="H124" s="248">
        <v>710.81</v>
      </c>
      <c r="I124" s="248"/>
      <c r="J124" s="248"/>
      <c r="K124" s="248"/>
      <c r="L124" s="248">
        <v>6397.28</v>
      </c>
      <c r="M124" s="248"/>
      <c r="N124" s="248"/>
      <c r="O124" s="248"/>
      <c r="P124" s="248"/>
      <c r="Q124" s="248"/>
    </row>
    <row r="125" spans="1:17" ht="14.1" customHeight="1">
      <c r="A125" s="247" t="s">
        <v>139</v>
      </c>
      <c r="B125" s="247"/>
      <c r="C125" s="247"/>
      <c r="D125" s="247"/>
      <c r="E125" s="12"/>
      <c r="F125" s="248">
        <v>376.42</v>
      </c>
      <c r="G125" s="248"/>
      <c r="H125" s="248">
        <v>37.64</v>
      </c>
      <c r="I125" s="248"/>
      <c r="J125" s="248"/>
      <c r="K125" s="248"/>
      <c r="L125" s="248">
        <v>338.78</v>
      </c>
      <c r="M125" s="248"/>
      <c r="N125" s="248"/>
      <c r="O125" s="248"/>
      <c r="P125" s="248"/>
      <c r="Q125" s="248"/>
    </row>
    <row r="126" spans="1:17" ht="14.1" customHeight="1">
      <c r="A126" s="247" t="s">
        <v>140</v>
      </c>
      <c r="B126" s="247"/>
      <c r="C126" s="247"/>
      <c r="D126" s="247"/>
      <c r="E126" s="12"/>
      <c r="F126" s="248">
        <v>340.03</v>
      </c>
      <c r="G126" s="248"/>
      <c r="H126" s="248">
        <v>34</v>
      </c>
      <c r="I126" s="248"/>
      <c r="J126" s="248"/>
      <c r="K126" s="248"/>
      <c r="L126" s="248">
        <v>306.02999999999997</v>
      </c>
      <c r="M126" s="248"/>
      <c r="N126" s="248"/>
      <c r="O126" s="248"/>
      <c r="P126" s="248"/>
      <c r="Q126" s="248"/>
    </row>
    <row r="127" spans="1:17" ht="14.1" customHeight="1">
      <c r="A127" s="247" t="s">
        <v>141</v>
      </c>
      <c r="B127" s="247"/>
      <c r="C127" s="247"/>
      <c r="D127" s="247"/>
      <c r="E127" s="12"/>
      <c r="F127" s="248">
        <v>560</v>
      </c>
      <c r="G127" s="248"/>
      <c r="H127" s="248">
        <v>56</v>
      </c>
      <c r="I127" s="248"/>
      <c r="J127" s="248"/>
      <c r="K127" s="248"/>
      <c r="L127" s="248">
        <v>504</v>
      </c>
      <c r="M127" s="248"/>
      <c r="N127" s="248"/>
      <c r="O127" s="248"/>
      <c r="P127" s="248"/>
      <c r="Q127" s="248"/>
    </row>
    <row r="128" spans="1:17" ht="14.1" customHeight="1">
      <c r="A128" s="247" t="s">
        <v>205</v>
      </c>
      <c r="B128" s="247"/>
      <c r="C128" s="247"/>
      <c r="D128" s="247"/>
      <c r="E128" s="12"/>
      <c r="F128" s="248">
        <v>417</v>
      </c>
      <c r="G128" s="248"/>
      <c r="H128" s="248">
        <v>41.7</v>
      </c>
      <c r="I128" s="248"/>
      <c r="J128" s="248"/>
      <c r="K128" s="248"/>
      <c r="L128" s="248">
        <v>375.3</v>
      </c>
      <c r="M128" s="248"/>
      <c r="N128" s="248"/>
      <c r="O128" s="248"/>
      <c r="P128" s="248"/>
      <c r="Q128" s="248"/>
    </row>
    <row r="129" spans="1:17" ht="14.1" customHeight="1">
      <c r="A129" s="250"/>
      <c r="B129" s="250"/>
      <c r="C129" s="250"/>
      <c r="D129" s="249"/>
      <c r="E129" s="249"/>
      <c r="F129" s="12"/>
      <c r="G129" s="13"/>
      <c r="H129" s="12"/>
      <c r="I129" s="13"/>
      <c r="J129" s="12"/>
      <c r="K129" s="13"/>
      <c r="L129" s="12"/>
      <c r="M129" s="13"/>
      <c r="N129" s="12"/>
      <c r="O129" s="13"/>
      <c r="P129" s="12"/>
      <c r="Q129" s="13"/>
    </row>
    <row r="130" spans="1:17" ht="14.1" customHeight="1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</row>
    <row r="131" spans="1:17" ht="14.1" customHeight="1" thickBot="1">
      <c r="B131" s="9">
        <v>410190.36</v>
      </c>
      <c r="C131" s="9">
        <v>9007.5400000000009</v>
      </c>
      <c r="D131" s="9">
        <v>249235.76</v>
      </c>
      <c r="E131" s="9">
        <v>16996.02</v>
      </c>
      <c r="F131" s="9" t="s">
        <v>36</v>
      </c>
      <c r="G131" s="9" t="s">
        <v>36</v>
      </c>
      <c r="H131" s="9">
        <v>152966.12</v>
      </c>
    </row>
    <row r="132" spans="1:17" ht="14.1" customHeight="1" thickTop="1">
      <c r="A132" s="15"/>
      <c r="B132" s="12"/>
      <c r="C132" s="15"/>
      <c r="D132" s="12"/>
      <c r="E132" s="15"/>
      <c r="F132" s="12"/>
      <c r="G132" s="15"/>
      <c r="H132" s="12"/>
      <c r="I132" s="15"/>
      <c r="J132" s="12"/>
      <c r="K132" s="15"/>
      <c r="L132" s="12"/>
      <c r="M132" s="15"/>
    </row>
    <row r="133" spans="1:17" ht="14.1" customHeight="1">
      <c r="A133" s="4"/>
    </row>
    <row r="134" spans="1:17" ht="14.1" customHeight="1">
      <c r="A134" s="5" t="s">
        <v>206</v>
      </c>
    </row>
    <row r="135" spans="1:17" ht="14.1" customHeight="1">
      <c r="A135" s="4"/>
    </row>
    <row r="136" spans="1:17" ht="14.1" customHeight="1">
      <c r="A136" s="6"/>
      <c r="B136" s="7" t="s">
        <v>25</v>
      </c>
      <c r="C136" s="8"/>
      <c r="D136" s="6"/>
      <c r="E136" s="8"/>
    </row>
    <row r="137" spans="1:17" ht="14.1" customHeight="1">
      <c r="B137" s="9" t="s">
        <v>26</v>
      </c>
      <c r="C137" s="9" t="s">
        <v>27</v>
      </c>
      <c r="D137" s="9" t="s">
        <v>28</v>
      </c>
      <c r="E137" s="9" t="s">
        <v>29</v>
      </c>
      <c r="F137" s="9" t="s">
        <v>30</v>
      </c>
      <c r="G137" s="9" t="s">
        <v>31</v>
      </c>
      <c r="H137" s="9" t="s">
        <v>32</v>
      </c>
    </row>
    <row r="138" spans="1:17" ht="14.1" customHeight="1">
      <c r="A138" s="250"/>
      <c r="B138" s="250"/>
      <c r="C138" s="250"/>
      <c r="D138" s="6"/>
      <c r="E138" s="8"/>
      <c r="F138" s="6"/>
      <c r="G138" s="8"/>
      <c r="H138" s="6"/>
      <c r="I138" s="8"/>
      <c r="J138" s="6"/>
      <c r="K138" s="8"/>
      <c r="L138" s="6"/>
      <c r="M138" s="8"/>
      <c r="N138" s="6"/>
      <c r="O138" s="8"/>
      <c r="P138" s="6"/>
    </row>
    <row r="139" spans="1:17" ht="14.1" customHeight="1">
      <c r="A139" s="11" t="s">
        <v>207</v>
      </c>
      <c r="B139" s="12"/>
      <c r="C139" s="248">
        <v>2000</v>
      </c>
      <c r="D139" s="248"/>
      <c r="E139" s="248">
        <v>1223.53</v>
      </c>
      <c r="F139" s="248"/>
      <c r="G139" s="248"/>
      <c r="H139" s="248"/>
      <c r="I139" s="248">
        <v>116.47</v>
      </c>
      <c r="J139" s="248"/>
      <c r="K139" s="248">
        <v>660</v>
      </c>
      <c r="L139" s="248"/>
      <c r="M139" s="248"/>
      <c r="N139" s="248"/>
      <c r="O139" s="248"/>
      <c r="P139" s="248"/>
    </row>
    <row r="140" spans="1:17" ht="14.1" customHeight="1">
      <c r="A140" s="11" t="s">
        <v>208</v>
      </c>
      <c r="B140" s="12"/>
      <c r="C140" s="248">
        <v>1400</v>
      </c>
      <c r="D140" s="248"/>
      <c r="E140" s="248">
        <v>856.47</v>
      </c>
      <c r="F140" s="248"/>
      <c r="G140" s="248"/>
      <c r="H140" s="248"/>
      <c r="I140" s="248">
        <v>81.53</v>
      </c>
      <c r="J140" s="248"/>
      <c r="K140" s="248">
        <v>462</v>
      </c>
      <c r="L140" s="248"/>
      <c r="M140" s="248"/>
      <c r="N140" s="248"/>
      <c r="O140" s="248"/>
      <c r="P140" s="248"/>
    </row>
    <row r="141" spans="1:17" ht="14.1" customHeight="1">
      <c r="A141" s="11" t="s">
        <v>143</v>
      </c>
      <c r="B141" s="12"/>
      <c r="C141" s="248">
        <v>4200</v>
      </c>
      <c r="D141" s="248"/>
      <c r="E141" s="248">
        <v>2569.39</v>
      </c>
      <c r="F141" s="248"/>
      <c r="G141" s="248"/>
      <c r="H141" s="248"/>
      <c r="I141" s="248">
        <v>244.59</v>
      </c>
      <c r="J141" s="248"/>
      <c r="K141" s="248">
        <v>1386.02</v>
      </c>
      <c r="L141" s="248"/>
      <c r="M141" s="248"/>
      <c r="N141" s="248"/>
      <c r="O141" s="248"/>
      <c r="P141" s="248"/>
    </row>
    <row r="142" spans="1:17" ht="14.1" customHeight="1">
      <c r="A142" s="11" t="s">
        <v>144</v>
      </c>
      <c r="B142" s="12"/>
      <c r="C142" s="248">
        <v>14200</v>
      </c>
      <c r="D142" s="248"/>
      <c r="E142" s="248">
        <v>8686.9699999999993</v>
      </c>
      <c r="F142" s="248"/>
      <c r="G142" s="248"/>
      <c r="H142" s="248"/>
      <c r="I142" s="248">
        <v>826.95</v>
      </c>
      <c r="J142" s="248"/>
      <c r="K142" s="248">
        <v>4686.08</v>
      </c>
      <c r="L142" s="248"/>
      <c r="M142" s="248"/>
      <c r="N142" s="248"/>
      <c r="O142" s="248"/>
      <c r="P142" s="248"/>
    </row>
    <row r="143" spans="1:17" ht="14.1" customHeight="1">
      <c r="A143" s="11" t="s">
        <v>145</v>
      </c>
      <c r="B143" s="12"/>
      <c r="C143" s="248">
        <v>200</v>
      </c>
      <c r="D143" s="248"/>
      <c r="E143" s="248">
        <v>122.35</v>
      </c>
      <c r="F143" s="248"/>
      <c r="G143" s="248"/>
      <c r="H143" s="248"/>
      <c r="I143" s="248">
        <v>11.65</v>
      </c>
      <c r="J143" s="248"/>
      <c r="K143" s="248">
        <v>66</v>
      </c>
      <c r="L143" s="248"/>
      <c r="M143" s="248"/>
      <c r="N143" s="248"/>
      <c r="O143" s="248"/>
      <c r="P143" s="248"/>
    </row>
    <row r="144" spans="1:17" ht="14.1" customHeight="1">
      <c r="A144" s="11" t="s">
        <v>146</v>
      </c>
      <c r="B144" s="12"/>
      <c r="C144" s="248">
        <v>904.66</v>
      </c>
      <c r="D144" s="248"/>
      <c r="E144" s="248">
        <v>553.44000000000005</v>
      </c>
      <c r="F144" s="248"/>
      <c r="G144" s="248"/>
      <c r="H144" s="248"/>
      <c r="I144" s="248">
        <v>52.68</v>
      </c>
      <c r="J144" s="248"/>
      <c r="K144" s="248">
        <v>298.54000000000002</v>
      </c>
      <c r="L144" s="248"/>
      <c r="M144" s="248"/>
      <c r="N144" s="248"/>
      <c r="O144" s="248"/>
      <c r="P144" s="248"/>
    </row>
    <row r="145" spans="1:17" ht="14.1" customHeight="1">
      <c r="A145" s="11" t="s">
        <v>147</v>
      </c>
      <c r="B145" s="12"/>
      <c r="C145" s="248">
        <v>1398</v>
      </c>
      <c r="D145" s="248"/>
      <c r="E145" s="248">
        <v>855.23</v>
      </c>
      <c r="F145" s="248"/>
      <c r="G145" s="248"/>
      <c r="H145" s="248"/>
      <c r="I145" s="248">
        <v>81.42</v>
      </c>
      <c r="J145" s="248"/>
      <c r="K145" s="248">
        <v>461.35</v>
      </c>
      <c r="L145" s="248"/>
      <c r="M145" s="248"/>
      <c r="N145" s="248"/>
      <c r="O145" s="248"/>
      <c r="P145" s="248"/>
    </row>
    <row r="146" spans="1:17" ht="14.1" customHeight="1">
      <c r="A146" s="11" t="s">
        <v>148</v>
      </c>
      <c r="B146" s="12"/>
      <c r="C146" s="248">
        <v>833.19</v>
      </c>
      <c r="D146" s="248"/>
      <c r="E146" s="248">
        <v>509.71</v>
      </c>
      <c r="F146" s="248"/>
      <c r="G146" s="248"/>
      <c r="H146" s="248"/>
      <c r="I146" s="248">
        <v>48.52</v>
      </c>
      <c r="J146" s="248"/>
      <c r="K146" s="248">
        <v>274.95999999999998</v>
      </c>
      <c r="L146" s="248"/>
      <c r="M146" s="248"/>
      <c r="N146" s="248"/>
      <c r="O146" s="248"/>
      <c r="P146" s="248"/>
    </row>
    <row r="147" spans="1:17" ht="14.1" customHeight="1">
      <c r="A147" s="11" t="s">
        <v>149</v>
      </c>
      <c r="B147" s="12"/>
      <c r="C147" s="248">
        <v>1379</v>
      </c>
      <c r="D147" s="248"/>
      <c r="E147" s="248">
        <v>843.61</v>
      </c>
      <c r="F147" s="248"/>
      <c r="G147" s="248"/>
      <c r="H147" s="248"/>
      <c r="I147" s="248">
        <v>80.31</v>
      </c>
      <c r="J147" s="248"/>
      <c r="K147" s="248">
        <v>455.08</v>
      </c>
      <c r="L147" s="248"/>
      <c r="M147" s="248"/>
      <c r="N147" s="248"/>
      <c r="O147" s="248"/>
      <c r="P147" s="248"/>
    </row>
    <row r="148" spans="1:17" ht="14.1" customHeight="1">
      <c r="A148" s="11" t="s">
        <v>150</v>
      </c>
      <c r="B148" s="12"/>
      <c r="C148" s="248">
        <v>928</v>
      </c>
      <c r="D148" s="248"/>
      <c r="E148" s="248">
        <v>516.24</v>
      </c>
      <c r="F148" s="248"/>
      <c r="G148" s="248"/>
      <c r="H148" s="248"/>
      <c r="I148" s="248">
        <v>61.76</v>
      </c>
      <c r="J148" s="248"/>
      <c r="K148" s="248">
        <v>350</v>
      </c>
      <c r="L148" s="248"/>
      <c r="M148" s="248"/>
      <c r="N148" s="248"/>
      <c r="O148" s="248"/>
      <c r="P148" s="248"/>
    </row>
    <row r="149" spans="1:17" ht="14.1" customHeight="1">
      <c r="A149" s="11" t="s">
        <v>151</v>
      </c>
      <c r="B149" s="12"/>
      <c r="C149" s="248">
        <v>785.92</v>
      </c>
      <c r="D149" s="248"/>
      <c r="E149" s="248">
        <v>437.2</v>
      </c>
      <c r="F149" s="248"/>
      <c r="G149" s="248"/>
      <c r="H149" s="248"/>
      <c r="I149" s="248">
        <v>52.31</v>
      </c>
      <c r="J149" s="248"/>
      <c r="K149" s="248">
        <v>296.41000000000003</v>
      </c>
      <c r="L149" s="248"/>
      <c r="M149" s="248"/>
      <c r="N149" s="248"/>
      <c r="O149" s="248"/>
      <c r="P149" s="248"/>
    </row>
    <row r="150" spans="1:17" ht="14.1" customHeight="1">
      <c r="A150" s="11" t="s">
        <v>152</v>
      </c>
      <c r="B150" s="12"/>
      <c r="C150" s="248">
        <v>2553.19</v>
      </c>
      <c r="D150" s="248"/>
      <c r="E150" s="248">
        <v>708.51</v>
      </c>
      <c r="F150" s="248"/>
      <c r="G150" s="248"/>
      <c r="H150" s="248"/>
      <c r="I150" s="248">
        <v>276.7</v>
      </c>
      <c r="J150" s="248"/>
      <c r="K150" s="248">
        <v>1567.98</v>
      </c>
      <c r="L150" s="248"/>
      <c r="M150" s="248"/>
      <c r="N150" s="248"/>
      <c r="O150" s="248"/>
      <c r="P150" s="248"/>
    </row>
    <row r="151" spans="1:17" ht="14.1" customHeight="1">
      <c r="A151" s="11" t="s">
        <v>153</v>
      </c>
      <c r="B151" s="12"/>
      <c r="C151" s="248">
        <v>492.74</v>
      </c>
      <c r="D151" s="248"/>
      <c r="E151" s="248">
        <v>136.72999999999999</v>
      </c>
      <c r="F151" s="248"/>
      <c r="G151" s="248"/>
      <c r="H151" s="248"/>
      <c r="I151" s="248">
        <v>53.4</v>
      </c>
      <c r="J151" s="248"/>
      <c r="K151" s="248">
        <v>302.61</v>
      </c>
      <c r="L151" s="248"/>
      <c r="M151" s="248"/>
      <c r="N151" s="248"/>
      <c r="O151" s="248"/>
      <c r="P151" s="248"/>
    </row>
    <row r="152" spans="1:17" ht="14.1" customHeight="1">
      <c r="A152" s="11" t="s">
        <v>154</v>
      </c>
      <c r="B152" s="12"/>
      <c r="C152" s="248">
        <v>4671.3599999999997</v>
      </c>
      <c r="D152" s="248"/>
      <c r="E152" s="248">
        <v>1296.3</v>
      </c>
      <c r="F152" s="248"/>
      <c r="G152" s="248"/>
      <c r="H152" s="248"/>
      <c r="I152" s="248">
        <v>506.26</v>
      </c>
      <c r="J152" s="248"/>
      <c r="K152" s="248">
        <v>2868.8</v>
      </c>
      <c r="L152" s="248"/>
      <c r="M152" s="248"/>
      <c r="N152" s="248"/>
      <c r="O152" s="248"/>
      <c r="P152" s="248"/>
    </row>
    <row r="153" spans="1:17" ht="14.1" customHeight="1">
      <c r="A153" s="11" t="s">
        <v>155</v>
      </c>
      <c r="B153" s="12"/>
      <c r="C153" s="248">
        <v>153.01</v>
      </c>
      <c r="D153" s="248"/>
      <c r="E153" s="248"/>
      <c r="F153" s="248">
        <v>22.95</v>
      </c>
      <c r="G153" s="248"/>
      <c r="H153" s="248"/>
      <c r="I153" s="248"/>
      <c r="J153" s="248">
        <v>19.510000000000002</v>
      </c>
      <c r="K153" s="248"/>
      <c r="L153" s="248">
        <v>110.55</v>
      </c>
      <c r="M153" s="248"/>
      <c r="N153" s="248"/>
      <c r="O153" s="248"/>
      <c r="P153" s="248"/>
      <c r="Q153" s="248"/>
    </row>
    <row r="154" spans="1:17" ht="14.1" customHeight="1">
      <c r="A154" s="11" t="s">
        <v>156</v>
      </c>
      <c r="B154" s="12"/>
      <c r="C154" s="248">
        <v>530.87</v>
      </c>
      <c r="D154" s="248"/>
      <c r="E154" s="248"/>
      <c r="F154" s="248">
        <v>79.63</v>
      </c>
      <c r="G154" s="248"/>
      <c r="H154" s="248"/>
      <c r="I154" s="248"/>
      <c r="J154" s="248">
        <v>67.69</v>
      </c>
      <c r="K154" s="248"/>
      <c r="L154" s="248">
        <v>383.55</v>
      </c>
      <c r="M154" s="248"/>
      <c r="N154" s="248"/>
      <c r="O154" s="248"/>
      <c r="P154" s="248"/>
      <c r="Q154" s="248"/>
    </row>
    <row r="155" spans="1:17" ht="14.1" customHeight="1">
      <c r="A155" s="11" t="s">
        <v>157</v>
      </c>
      <c r="B155" s="12"/>
      <c r="C155" s="248">
        <v>2066.0100000000002</v>
      </c>
      <c r="D155" s="248"/>
      <c r="E155" s="248"/>
      <c r="F155" s="248">
        <v>309.89999999999998</v>
      </c>
      <c r="G155" s="248"/>
      <c r="H155" s="248"/>
      <c r="I155" s="248"/>
      <c r="J155" s="248">
        <v>263.42</v>
      </c>
      <c r="K155" s="248"/>
      <c r="L155" s="248">
        <v>1492.69</v>
      </c>
      <c r="M155" s="248"/>
      <c r="N155" s="248"/>
      <c r="O155" s="248"/>
      <c r="P155" s="248"/>
      <c r="Q155" s="248"/>
    </row>
    <row r="156" spans="1:17" ht="14.1" customHeight="1">
      <c r="A156" s="11" t="s">
        <v>158</v>
      </c>
      <c r="B156" s="12"/>
      <c r="C156" s="248">
        <v>1172.8599999999999</v>
      </c>
      <c r="D156" s="248"/>
      <c r="E156" s="248"/>
      <c r="F156" s="248">
        <v>175.93</v>
      </c>
      <c r="G156" s="248"/>
      <c r="H156" s="248"/>
      <c r="I156" s="248"/>
      <c r="J156" s="248">
        <v>149.54</v>
      </c>
      <c r="K156" s="248"/>
      <c r="L156" s="248">
        <v>847.39</v>
      </c>
      <c r="M156" s="248"/>
      <c r="N156" s="248"/>
      <c r="O156" s="248"/>
      <c r="P156" s="248"/>
      <c r="Q156" s="248"/>
    </row>
    <row r="157" spans="1:17" ht="14.1" customHeight="1">
      <c r="A157" s="11" t="s">
        <v>159</v>
      </c>
      <c r="B157" s="12"/>
      <c r="C157" s="248">
        <v>221.48</v>
      </c>
      <c r="D157" s="248"/>
      <c r="E157" s="248"/>
      <c r="F157" s="248">
        <v>33.22</v>
      </c>
      <c r="G157" s="248"/>
      <c r="H157" s="248"/>
      <c r="I157" s="248"/>
      <c r="J157" s="248">
        <v>28.24</v>
      </c>
      <c r="K157" s="248"/>
      <c r="L157" s="248">
        <v>160.02000000000001</v>
      </c>
      <c r="M157" s="248"/>
      <c r="N157" s="248"/>
      <c r="O157" s="248"/>
      <c r="P157" s="248"/>
      <c r="Q157" s="248"/>
    </row>
    <row r="158" spans="1:17" ht="14.1" customHeight="1">
      <c r="A158" s="11" t="s">
        <v>160</v>
      </c>
      <c r="B158" s="12"/>
      <c r="C158" s="248">
        <v>947.18</v>
      </c>
      <c r="D158" s="248"/>
      <c r="E158" s="248"/>
      <c r="F158" s="248">
        <v>142.08000000000001</v>
      </c>
      <c r="G158" s="248"/>
      <c r="H158" s="248"/>
      <c r="I158" s="248"/>
      <c r="J158" s="248">
        <v>120.77</v>
      </c>
      <c r="K158" s="248"/>
      <c r="L158" s="248">
        <v>684.33</v>
      </c>
      <c r="M158" s="248"/>
      <c r="N158" s="248"/>
      <c r="O158" s="248"/>
      <c r="P158" s="248"/>
      <c r="Q158" s="248"/>
    </row>
    <row r="159" spans="1:17" ht="14.1" customHeight="1">
      <c r="A159" s="11" t="s">
        <v>161</v>
      </c>
      <c r="B159" s="12"/>
      <c r="C159" s="248">
        <v>680</v>
      </c>
      <c r="D159" s="248"/>
      <c r="E159" s="248"/>
      <c r="F159" s="248">
        <v>102</v>
      </c>
      <c r="G159" s="248"/>
      <c r="H159" s="248"/>
      <c r="I159" s="248"/>
      <c r="J159" s="248">
        <v>86.7</v>
      </c>
      <c r="K159" s="248"/>
      <c r="L159" s="248">
        <v>491.3</v>
      </c>
      <c r="M159" s="248"/>
      <c r="N159" s="248"/>
      <c r="O159" s="248"/>
      <c r="P159" s="248"/>
      <c r="Q159" s="248"/>
    </row>
    <row r="160" spans="1:17" ht="14.1" customHeight="1">
      <c r="A160" s="11" t="s">
        <v>162</v>
      </c>
      <c r="B160" s="12"/>
      <c r="C160" s="248">
        <v>74.88</v>
      </c>
      <c r="D160" s="248"/>
      <c r="E160" s="248"/>
      <c r="F160" s="248">
        <v>11.23</v>
      </c>
      <c r="G160" s="248"/>
      <c r="H160" s="248"/>
      <c r="I160" s="248"/>
      <c r="J160" s="248">
        <v>9.5500000000000007</v>
      </c>
      <c r="K160" s="248"/>
      <c r="L160" s="248">
        <v>54.1</v>
      </c>
      <c r="M160" s="248"/>
      <c r="N160" s="248"/>
      <c r="O160" s="248"/>
      <c r="P160" s="248"/>
      <c r="Q160" s="248"/>
    </row>
    <row r="161" spans="1:17" ht="14.1" customHeight="1">
      <c r="A161" s="11" t="s">
        <v>163</v>
      </c>
      <c r="B161" s="12"/>
      <c r="C161" s="248">
        <v>961</v>
      </c>
      <c r="D161" s="248"/>
      <c r="E161" s="248"/>
      <c r="F161" s="248">
        <v>144.15</v>
      </c>
      <c r="G161" s="248"/>
      <c r="H161" s="248"/>
      <c r="I161" s="248"/>
      <c r="J161" s="248">
        <v>122.53</v>
      </c>
      <c r="K161" s="248"/>
      <c r="L161" s="248">
        <v>694.32</v>
      </c>
      <c r="M161" s="248"/>
      <c r="N161" s="248"/>
      <c r="O161" s="248"/>
      <c r="P161" s="248"/>
      <c r="Q161" s="248"/>
    </row>
    <row r="162" spans="1:17" ht="14.1" customHeight="1">
      <c r="A162" s="11" t="s">
        <v>164</v>
      </c>
      <c r="B162" s="12"/>
      <c r="C162" s="248">
        <v>657.83</v>
      </c>
      <c r="D162" s="248"/>
      <c r="E162" s="248"/>
      <c r="F162" s="248">
        <v>98.67</v>
      </c>
      <c r="G162" s="248"/>
      <c r="H162" s="248"/>
      <c r="I162" s="248"/>
      <c r="J162" s="248">
        <v>83.87</v>
      </c>
      <c r="K162" s="248"/>
      <c r="L162" s="248">
        <v>475.29</v>
      </c>
      <c r="M162" s="248"/>
      <c r="N162" s="248"/>
      <c r="O162" s="248"/>
      <c r="P162" s="248"/>
      <c r="Q162" s="248"/>
    </row>
    <row r="163" spans="1:17" ht="14.1" customHeight="1">
      <c r="A163" s="11" t="s">
        <v>165</v>
      </c>
      <c r="B163" s="12"/>
      <c r="C163" s="248">
        <v>350</v>
      </c>
      <c r="D163" s="248"/>
      <c r="E163" s="248"/>
      <c r="F163" s="248">
        <v>52.5</v>
      </c>
      <c r="G163" s="248"/>
      <c r="H163" s="248"/>
      <c r="I163" s="248"/>
      <c r="J163" s="248">
        <v>44.63</v>
      </c>
      <c r="K163" s="248"/>
      <c r="L163" s="248">
        <v>252.87</v>
      </c>
      <c r="M163" s="248"/>
      <c r="N163" s="248"/>
      <c r="O163" s="248"/>
      <c r="P163" s="248"/>
      <c r="Q163" s="248"/>
    </row>
    <row r="164" spans="1:17" ht="14.1" customHeight="1">
      <c r="A164" s="11" t="s">
        <v>166</v>
      </c>
      <c r="B164" s="12"/>
      <c r="C164" s="248">
        <v>911.9</v>
      </c>
      <c r="D164" s="248"/>
      <c r="E164" s="248"/>
      <c r="F164" s="248">
        <v>136.79</v>
      </c>
      <c r="G164" s="248"/>
      <c r="H164" s="248"/>
      <c r="I164" s="248"/>
      <c r="J164" s="248">
        <v>116.27</v>
      </c>
      <c r="K164" s="248"/>
      <c r="L164" s="248">
        <v>658.84</v>
      </c>
      <c r="M164" s="248"/>
      <c r="N164" s="248"/>
      <c r="O164" s="248"/>
      <c r="P164" s="248"/>
      <c r="Q164" s="248"/>
    </row>
    <row r="165" spans="1:17" ht="14.1" customHeight="1">
      <c r="A165" s="11" t="s">
        <v>167</v>
      </c>
      <c r="B165" s="12"/>
      <c r="C165" s="248">
        <v>220.43</v>
      </c>
      <c r="D165" s="248"/>
      <c r="E165" s="248"/>
      <c r="F165" s="248">
        <v>33.06</v>
      </c>
      <c r="G165" s="248"/>
      <c r="H165" s="248"/>
      <c r="I165" s="248"/>
      <c r="J165" s="248">
        <v>28.11</v>
      </c>
      <c r="K165" s="248"/>
      <c r="L165" s="248">
        <v>159.26</v>
      </c>
      <c r="M165" s="248"/>
      <c r="N165" s="248"/>
      <c r="O165" s="248"/>
      <c r="P165" s="248"/>
      <c r="Q165" s="248"/>
    </row>
    <row r="166" spans="1:17" ht="14.1" customHeight="1">
      <c r="A166" s="11" t="s">
        <v>168</v>
      </c>
      <c r="B166" s="12"/>
      <c r="C166" s="248">
        <v>106.26</v>
      </c>
      <c r="D166" s="248"/>
      <c r="E166" s="248"/>
      <c r="F166" s="248">
        <v>15.94</v>
      </c>
      <c r="G166" s="248"/>
      <c r="H166" s="248"/>
      <c r="I166" s="248"/>
      <c r="J166" s="248">
        <v>13.55</v>
      </c>
      <c r="K166" s="248"/>
      <c r="L166" s="248">
        <v>76.77</v>
      </c>
      <c r="M166" s="248"/>
      <c r="N166" s="248"/>
      <c r="O166" s="248"/>
      <c r="P166" s="248"/>
      <c r="Q166" s="248"/>
    </row>
    <row r="167" spans="1:17" ht="14.1" customHeight="1">
      <c r="A167" s="247" t="s">
        <v>169</v>
      </c>
      <c r="B167" s="247"/>
      <c r="C167" s="247"/>
      <c r="D167" s="247"/>
      <c r="E167" s="12"/>
      <c r="F167" s="248">
        <v>99</v>
      </c>
      <c r="G167" s="248"/>
      <c r="H167" s="248">
        <v>14.85</v>
      </c>
      <c r="I167" s="248"/>
      <c r="J167" s="248"/>
      <c r="K167" s="248"/>
      <c r="L167" s="248">
        <v>84.15</v>
      </c>
      <c r="M167" s="248"/>
      <c r="N167" s="248"/>
      <c r="O167" s="248"/>
      <c r="P167" s="248"/>
      <c r="Q167" s="248"/>
    </row>
    <row r="168" spans="1:17" ht="14.1" customHeight="1">
      <c r="A168" s="247" t="s">
        <v>170</v>
      </c>
      <c r="B168" s="247"/>
      <c r="C168" s="247"/>
      <c r="D168" s="247"/>
      <c r="E168" s="12"/>
      <c r="F168" s="248">
        <v>320</v>
      </c>
      <c r="G168" s="248"/>
      <c r="H168" s="248">
        <v>48</v>
      </c>
      <c r="I168" s="248"/>
      <c r="J168" s="248"/>
      <c r="K168" s="248"/>
      <c r="L168" s="248">
        <v>272</v>
      </c>
      <c r="M168" s="248"/>
      <c r="N168" s="248"/>
      <c r="O168" s="248"/>
      <c r="P168" s="248"/>
      <c r="Q168" s="248"/>
    </row>
    <row r="169" spans="1:17" ht="14.1" customHeight="1">
      <c r="A169" s="247" t="s">
        <v>171</v>
      </c>
      <c r="B169" s="247"/>
      <c r="C169" s="247"/>
      <c r="D169" s="247"/>
      <c r="E169" s="12"/>
      <c r="F169" s="248">
        <v>4360.6499999999996</v>
      </c>
      <c r="G169" s="248"/>
      <c r="H169" s="248">
        <v>654.1</v>
      </c>
      <c r="I169" s="248"/>
      <c r="J169" s="248"/>
      <c r="K169" s="248"/>
      <c r="L169" s="248">
        <v>3706.55</v>
      </c>
      <c r="M169" s="248"/>
      <c r="N169" s="248"/>
      <c r="O169" s="248"/>
      <c r="P169" s="248"/>
      <c r="Q169" s="248"/>
    </row>
    <row r="170" spans="1:17" ht="14.1" customHeight="1">
      <c r="A170" s="247" t="s">
        <v>172</v>
      </c>
      <c r="B170" s="247"/>
      <c r="C170" s="247"/>
      <c r="D170" s="247"/>
      <c r="E170" s="12"/>
      <c r="F170" s="248">
        <v>130</v>
      </c>
      <c r="G170" s="248"/>
      <c r="H170" s="248">
        <v>19.5</v>
      </c>
      <c r="I170" s="248"/>
      <c r="J170" s="248"/>
      <c r="K170" s="248"/>
      <c r="L170" s="248">
        <v>110.5</v>
      </c>
      <c r="M170" s="248"/>
      <c r="N170" s="248"/>
      <c r="O170" s="248"/>
      <c r="P170" s="248"/>
      <c r="Q170" s="248"/>
    </row>
    <row r="171" spans="1:17" ht="14.1" customHeight="1">
      <c r="A171" s="247" t="s">
        <v>173</v>
      </c>
      <c r="B171" s="247"/>
      <c r="C171" s="247"/>
      <c r="D171" s="247"/>
      <c r="E171" s="12"/>
      <c r="F171" s="248">
        <v>838</v>
      </c>
      <c r="G171" s="248"/>
      <c r="H171" s="248">
        <v>125.7</v>
      </c>
      <c r="I171" s="248"/>
      <c r="J171" s="248"/>
      <c r="K171" s="248"/>
      <c r="L171" s="248">
        <v>712.3</v>
      </c>
      <c r="M171" s="248"/>
      <c r="N171" s="248"/>
      <c r="O171" s="248"/>
      <c r="P171" s="248"/>
      <c r="Q171" s="248"/>
    </row>
    <row r="172" spans="1:17" ht="14.1" customHeight="1">
      <c r="A172" s="247" t="s">
        <v>174</v>
      </c>
      <c r="B172" s="247"/>
      <c r="C172" s="247"/>
      <c r="D172" s="247"/>
      <c r="E172" s="12"/>
      <c r="F172" s="248">
        <v>1192</v>
      </c>
      <c r="G172" s="248"/>
      <c r="H172" s="248">
        <v>178.8</v>
      </c>
      <c r="I172" s="248"/>
      <c r="J172" s="248"/>
      <c r="K172" s="248"/>
      <c r="L172" s="248">
        <v>1013.2</v>
      </c>
      <c r="M172" s="248"/>
      <c r="N172" s="248"/>
      <c r="O172" s="248"/>
      <c r="P172" s="248"/>
      <c r="Q172" s="248"/>
    </row>
    <row r="173" spans="1:17" ht="14.1" customHeight="1">
      <c r="A173" s="247" t="s">
        <v>175</v>
      </c>
      <c r="B173" s="247"/>
      <c r="C173" s="247"/>
      <c r="D173" s="247"/>
      <c r="E173" s="12"/>
      <c r="F173" s="248">
        <v>6580</v>
      </c>
      <c r="G173" s="248"/>
      <c r="H173" s="248">
        <v>987</v>
      </c>
      <c r="I173" s="248"/>
      <c r="J173" s="248"/>
      <c r="K173" s="248"/>
      <c r="L173" s="248">
        <v>5593</v>
      </c>
      <c r="M173" s="248"/>
      <c r="N173" s="248"/>
      <c r="O173" s="248"/>
      <c r="P173" s="248"/>
      <c r="Q173" s="248"/>
    </row>
    <row r="174" spans="1:17" ht="14.1" customHeight="1">
      <c r="A174" s="250"/>
      <c r="B174" s="250"/>
      <c r="C174" s="250"/>
      <c r="D174" s="249"/>
      <c r="E174" s="249"/>
      <c r="F174" s="12"/>
      <c r="G174" s="13"/>
      <c r="H174" s="12"/>
      <c r="I174" s="13"/>
      <c r="J174" s="12"/>
      <c r="K174" s="13"/>
      <c r="L174" s="12"/>
      <c r="M174" s="13"/>
      <c r="N174" s="12"/>
      <c r="O174" s="13"/>
      <c r="P174" s="12"/>
      <c r="Q174" s="13"/>
    </row>
    <row r="175" spans="1:17" ht="14.1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</row>
    <row r="176" spans="1:17" ht="14.1" customHeight="1" thickBot="1">
      <c r="B176" s="9">
        <v>44999.77</v>
      </c>
      <c r="C176" s="9">
        <v>13519.65</v>
      </c>
      <c r="D176" s="9">
        <v>20673.73</v>
      </c>
      <c r="E176" s="9">
        <v>5676.88</v>
      </c>
      <c r="F176" s="9" t="s">
        <v>36</v>
      </c>
      <c r="G176" s="9" t="s">
        <v>36</v>
      </c>
      <c r="H176" s="9">
        <v>32168.81</v>
      </c>
    </row>
    <row r="177" spans="1:16" ht="14.1" customHeight="1" thickTop="1">
      <c r="A177" s="15"/>
      <c r="B177" s="12"/>
      <c r="C177" s="15"/>
      <c r="D177" s="12"/>
      <c r="E177" s="15"/>
      <c r="F177" s="12"/>
      <c r="G177" s="15"/>
      <c r="H177" s="12"/>
      <c r="I177" s="15"/>
      <c r="J177" s="12"/>
      <c r="K177" s="15"/>
      <c r="L177" s="12"/>
      <c r="M177" s="15"/>
    </row>
    <row r="178" spans="1:16" ht="14.1" customHeight="1">
      <c r="A178" s="4"/>
    </row>
    <row r="179" spans="1:16" ht="14.1" customHeight="1">
      <c r="A179" s="5" t="s">
        <v>176</v>
      </c>
    </row>
    <row r="180" spans="1:16" ht="14.1" customHeight="1">
      <c r="A180" s="4"/>
    </row>
    <row r="181" spans="1:16" ht="14.1" customHeight="1">
      <c r="A181" s="6"/>
      <c r="B181" s="7" t="s">
        <v>25</v>
      </c>
      <c r="C181" s="8"/>
      <c r="D181" s="6"/>
      <c r="E181" s="8"/>
    </row>
    <row r="182" spans="1:16" ht="14.1" customHeight="1">
      <c r="B182" s="9" t="s">
        <v>26</v>
      </c>
      <c r="C182" s="9" t="s">
        <v>27</v>
      </c>
      <c r="D182" s="9" t="s">
        <v>28</v>
      </c>
      <c r="E182" s="9" t="s">
        <v>29</v>
      </c>
      <c r="F182" s="9" t="s">
        <v>30</v>
      </c>
      <c r="G182" s="9" t="s">
        <v>31</v>
      </c>
      <c r="H182" s="9" t="s">
        <v>32</v>
      </c>
    </row>
    <row r="183" spans="1:16" ht="14.1" customHeight="1">
      <c r="A183" s="250"/>
      <c r="B183" s="250"/>
      <c r="C183" s="250"/>
      <c r="D183" s="6"/>
      <c r="E183" s="8"/>
      <c r="F183" s="6"/>
      <c r="G183" s="8"/>
      <c r="H183" s="6"/>
      <c r="I183" s="8"/>
      <c r="J183" s="6"/>
      <c r="K183" s="8"/>
      <c r="L183" s="6"/>
      <c r="M183" s="8"/>
      <c r="N183" s="6"/>
      <c r="O183" s="8"/>
      <c r="P183" s="6"/>
    </row>
    <row r="184" spans="1:16" ht="14.1" customHeight="1">
      <c r="A184" s="11" t="s">
        <v>177</v>
      </c>
      <c r="B184" s="12"/>
      <c r="C184" s="248">
        <v>3435</v>
      </c>
      <c r="D184" s="248"/>
      <c r="E184" s="248">
        <v>2497.02</v>
      </c>
      <c r="F184" s="248"/>
      <c r="G184" s="248"/>
      <c r="H184" s="248"/>
      <c r="I184" s="248">
        <v>187.6</v>
      </c>
      <c r="J184" s="248"/>
      <c r="K184" s="248">
        <v>750.38</v>
      </c>
      <c r="L184" s="248"/>
      <c r="M184" s="248"/>
      <c r="N184" s="248"/>
      <c r="O184" s="248"/>
      <c r="P184" s="248"/>
    </row>
    <row r="185" spans="1:16" ht="14.1" customHeight="1">
      <c r="A185" s="11" t="s">
        <v>178</v>
      </c>
      <c r="B185" s="12"/>
      <c r="C185" s="248">
        <v>2383</v>
      </c>
      <c r="D185" s="248"/>
      <c r="E185" s="248">
        <v>1732.29</v>
      </c>
      <c r="F185" s="248"/>
      <c r="G185" s="248"/>
      <c r="H185" s="248"/>
      <c r="I185" s="248">
        <v>130.13999999999999</v>
      </c>
      <c r="J185" s="248"/>
      <c r="K185" s="248">
        <v>520.57000000000005</v>
      </c>
      <c r="L185" s="248"/>
      <c r="M185" s="248"/>
      <c r="N185" s="248"/>
      <c r="O185" s="248"/>
      <c r="P185" s="248"/>
    </row>
    <row r="186" spans="1:16" ht="14.1" customHeight="1">
      <c r="A186" s="11" t="s">
        <v>179</v>
      </c>
      <c r="B186" s="12"/>
      <c r="C186" s="248">
        <v>9775</v>
      </c>
      <c r="D186" s="248"/>
      <c r="E186" s="248">
        <v>7105.78</v>
      </c>
      <c r="F186" s="248"/>
      <c r="G186" s="248"/>
      <c r="H186" s="248"/>
      <c r="I186" s="248">
        <v>533.84</v>
      </c>
      <c r="J186" s="248"/>
      <c r="K186" s="248">
        <v>2135.38</v>
      </c>
      <c r="L186" s="248"/>
      <c r="M186" s="248"/>
      <c r="N186" s="248"/>
      <c r="O186" s="248"/>
      <c r="P186" s="248"/>
    </row>
    <row r="187" spans="1:16" ht="14.1" customHeight="1">
      <c r="A187" s="11" t="s">
        <v>180</v>
      </c>
      <c r="B187" s="12"/>
      <c r="C187" s="248">
        <v>16440</v>
      </c>
      <c r="D187" s="248"/>
      <c r="E187" s="248">
        <v>11052.94</v>
      </c>
      <c r="F187" s="248"/>
      <c r="G187" s="248"/>
      <c r="H187" s="248"/>
      <c r="I187" s="248">
        <v>1077.4100000000001</v>
      </c>
      <c r="J187" s="248"/>
      <c r="K187" s="248">
        <v>4309.6499999999996</v>
      </c>
      <c r="L187" s="248"/>
      <c r="M187" s="248"/>
      <c r="N187" s="248"/>
      <c r="O187" s="248"/>
      <c r="P187" s="248"/>
    </row>
    <row r="188" spans="1:16" ht="14.1" customHeight="1">
      <c r="A188" s="11" t="s">
        <v>181</v>
      </c>
      <c r="B188" s="12"/>
      <c r="C188" s="248">
        <v>17703</v>
      </c>
      <c r="D188" s="248"/>
      <c r="E188" s="248">
        <v>10451.85</v>
      </c>
      <c r="F188" s="248"/>
      <c r="G188" s="248"/>
      <c r="H188" s="248"/>
      <c r="I188" s="248">
        <v>1450.23</v>
      </c>
      <c r="J188" s="248"/>
      <c r="K188" s="248">
        <v>5800.92</v>
      </c>
      <c r="L188" s="248"/>
      <c r="M188" s="248"/>
      <c r="N188" s="248"/>
      <c r="O188" s="248"/>
      <c r="P188" s="248"/>
    </row>
    <row r="189" spans="1:16" ht="14.1" customHeight="1">
      <c r="A189" s="11" t="s">
        <v>182</v>
      </c>
      <c r="B189" s="12"/>
      <c r="C189" s="248">
        <v>20765.5</v>
      </c>
      <c r="D189" s="248"/>
      <c r="E189" s="248">
        <v>7475.58</v>
      </c>
      <c r="F189" s="248"/>
      <c r="G189" s="248"/>
      <c r="H189" s="248"/>
      <c r="I189" s="248">
        <v>2657.98</v>
      </c>
      <c r="J189" s="248"/>
      <c r="K189" s="248">
        <v>10631.94</v>
      </c>
      <c r="L189" s="248"/>
      <c r="M189" s="248"/>
      <c r="N189" s="248"/>
      <c r="O189" s="248"/>
      <c r="P189" s="248"/>
    </row>
    <row r="190" spans="1:16" ht="14.1" customHeight="1">
      <c r="A190" s="250"/>
      <c r="B190" s="250"/>
      <c r="C190" s="250"/>
      <c r="D190" s="13"/>
      <c r="E190" s="12"/>
      <c r="F190" s="13"/>
      <c r="G190" s="12"/>
      <c r="H190" s="13"/>
      <c r="I190" s="12"/>
      <c r="J190" s="13"/>
      <c r="K190" s="12"/>
      <c r="L190" s="13"/>
      <c r="M190" s="12"/>
      <c r="N190" s="13"/>
      <c r="O190" s="12"/>
      <c r="P190" s="13"/>
    </row>
    <row r="191" spans="1:16" ht="14.1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</row>
    <row r="192" spans="1:16" ht="14.1" customHeight="1" thickBot="1">
      <c r="B192" s="9">
        <v>70501.5</v>
      </c>
      <c r="C192" s="9" t="s">
        <v>36</v>
      </c>
      <c r="D192" s="9">
        <v>40315.46</v>
      </c>
      <c r="E192" s="9">
        <v>6037.2</v>
      </c>
      <c r="F192" s="9" t="s">
        <v>36</v>
      </c>
      <c r="G192" s="9" t="s">
        <v>36</v>
      </c>
      <c r="H192" s="9">
        <v>24148.84</v>
      </c>
    </row>
    <row r="193" spans="1:13" ht="14.1" customHeight="1" thickTop="1">
      <c r="A193" s="15"/>
      <c r="B193" s="12"/>
      <c r="C193" s="15"/>
      <c r="D193" s="12"/>
      <c r="E193" s="15"/>
      <c r="F193" s="12"/>
      <c r="G193" s="15"/>
      <c r="H193" s="12"/>
      <c r="I193" s="15"/>
      <c r="J193" s="12"/>
      <c r="K193" s="15"/>
      <c r="L193" s="12"/>
      <c r="M193" s="15"/>
    </row>
    <row r="194" spans="1:13" ht="14.1" customHeight="1">
      <c r="A194" s="16"/>
    </row>
  </sheetData>
  <mergeCells count="545">
    <mergeCell ref="K189:P189"/>
    <mergeCell ref="C188:D188"/>
    <mergeCell ref="E188:H188"/>
    <mergeCell ref="I188:J188"/>
    <mergeCell ref="K188:P188"/>
    <mergeCell ref="A190:C190"/>
    <mergeCell ref="C189:D189"/>
    <mergeCell ref="E189:H189"/>
    <mergeCell ref="I189:J189"/>
    <mergeCell ref="C186:D186"/>
    <mergeCell ref="E186:H186"/>
    <mergeCell ref="I186:J186"/>
    <mergeCell ref="K186:P186"/>
    <mergeCell ref="C187:D187"/>
    <mergeCell ref="E187:H187"/>
    <mergeCell ref="I187:J187"/>
    <mergeCell ref="K187:P187"/>
    <mergeCell ref="A183:C183"/>
    <mergeCell ref="C184:D184"/>
    <mergeCell ref="E184:H184"/>
    <mergeCell ref="I184:J184"/>
    <mergeCell ref="K184:P184"/>
    <mergeCell ref="C185:D185"/>
    <mergeCell ref="E185:H185"/>
    <mergeCell ref="I185:J185"/>
    <mergeCell ref="K185:P185"/>
    <mergeCell ref="A173:D173"/>
    <mergeCell ref="F173:G173"/>
    <mergeCell ref="H173:K173"/>
    <mergeCell ref="L173:Q173"/>
    <mergeCell ref="A174:C174"/>
    <mergeCell ref="D174:E174"/>
    <mergeCell ref="A171:D171"/>
    <mergeCell ref="F171:G171"/>
    <mergeCell ref="H171:K171"/>
    <mergeCell ref="L171:Q171"/>
    <mergeCell ref="A172:D172"/>
    <mergeCell ref="F172:G172"/>
    <mergeCell ref="H172:K172"/>
    <mergeCell ref="L172:Q172"/>
    <mergeCell ref="A169:D169"/>
    <mergeCell ref="F169:G169"/>
    <mergeCell ref="H169:K169"/>
    <mergeCell ref="L169:Q169"/>
    <mergeCell ref="A170:D170"/>
    <mergeCell ref="F170:G170"/>
    <mergeCell ref="H170:K170"/>
    <mergeCell ref="L170:Q170"/>
    <mergeCell ref="A167:D167"/>
    <mergeCell ref="F167:G167"/>
    <mergeCell ref="H167:K167"/>
    <mergeCell ref="L167:Q167"/>
    <mergeCell ref="A168:D168"/>
    <mergeCell ref="F168:G168"/>
    <mergeCell ref="H168:K168"/>
    <mergeCell ref="L168:Q168"/>
    <mergeCell ref="C165:E165"/>
    <mergeCell ref="F165:I165"/>
    <mergeCell ref="J165:K165"/>
    <mergeCell ref="L165:Q165"/>
    <mergeCell ref="C166:E166"/>
    <mergeCell ref="F166:I166"/>
    <mergeCell ref="J166:K166"/>
    <mergeCell ref="L166:Q166"/>
    <mergeCell ref="C163:E163"/>
    <mergeCell ref="F163:I163"/>
    <mergeCell ref="J163:K163"/>
    <mergeCell ref="L163:Q163"/>
    <mergeCell ref="C164:E164"/>
    <mergeCell ref="F164:I164"/>
    <mergeCell ref="J164:K164"/>
    <mergeCell ref="L164:Q164"/>
    <mergeCell ref="C161:E161"/>
    <mergeCell ref="F161:I161"/>
    <mergeCell ref="J161:K161"/>
    <mergeCell ref="L161:Q161"/>
    <mergeCell ref="C162:E162"/>
    <mergeCell ref="F162:I162"/>
    <mergeCell ref="J162:K162"/>
    <mergeCell ref="L162:Q162"/>
    <mergeCell ref="C159:E159"/>
    <mergeCell ref="F159:I159"/>
    <mergeCell ref="J159:K159"/>
    <mergeCell ref="L159:Q159"/>
    <mergeCell ref="C160:E160"/>
    <mergeCell ref="F160:I160"/>
    <mergeCell ref="J160:K160"/>
    <mergeCell ref="L160:Q160"/>
    <mergeCell ref="C157:E157"/>
    <mergeCell ref="F157:I157"/>
    <mergeCell ref="J157:K157"/>
    <mergeCell ref="L157:Q157"/>
    <mergeCell ref="C158:E158"/>
    <mergeCell ref="F158:I158"/>
    <mergeCell ref="J158:K158"/>
    <mergeCell ref="L158:Q158"/>
    <mergeCell ref="C155:E155"/>
    <mergeCell ref="F155:I155"/>
    <mergeCell ref="J155:K155"/>
    <mergeCell ref="L155:Q155"/>
    <mergeCell ref="C156:E156"/>
    <mergeCell ref="F156:I156"/>
    <mergeCell ref="J156:K156"/>
    <mergeCell ref="L156:Q156"/>
    <mergeCell ref="J153:K153"/>
    <mergeCell ref="L153:Q153"/>
    <mergeCell ref="C154:E154"/>
    <mergeCell ref="F154:I154"/>
    <mergeCell ref="J154:K154"/>
    <mergeCell ref="L154:Q154"/>
    <mergeCell ref="C153:E153"/>
    <mergeCell ref="F153:I153"/>
    <mergeCell ref="C151:D151"/>
    <mergeCell ref="E151:H151"/>
    <mergeCell ref="I151:J151"/>
    <mergeCell ref="K151:P151"/>
    <mergeCell ref="C152:D152"/>
    <mergeCell ref="E152:H152"/>
    <mergeCell ref="I152:J152"/>
    <mergeCell ref="K152:P152"/>
    <mergeCell ref="C149:D149"/>
    <mergeCell ref="E149:H149"/>
    <mergeCell ref="I149:J149"/>
    <mergeCell ref="K149:P149"/>
    <mergeCell ref="C150:D150"/>
    <mergeCell ref="E150:H150"/>
    <mergeCell ref="I150:J150"/>
    <mergeCell ref="K150:P150"/>
    <mergeCell ref="C147:D147"/>
    <mergeCell ref="E147:H147"/>
    <mergeCell ref="I147:J147"/>
    <mergeCell ref="K147:P147"/>
    <mergeCell ref="C148:D148"/>
    <mergeCell ref="E148:H148"/>
    <mergeCell ref="I148:J148"/>
    <mergeCell ref="K148:P148"/>
    <mergeCell ref="C145:D145"/>
    <mergeCell ref="E145:H145"/>
    <mergeCell ref="I145:J145"/>
    <mergeCell ref="K145:P145"/>
    <mergeCell ref="C146:D146"/>
    <mergeCell ref="E146:H146"/>
    <mergeCell ref="I146:J146"/>
    <mergeCell ref="K146:P146"/>
    <mergeCell ref="C143:D143"/>
    <mergeCell ref="E143:H143"/>
    <mergeCell ref="I143:J143"/>
    <mergeCell ref="K143:P143"/>
    <mergeCell ref="C144:D144"/>
    <mergeCell ref="E144:H144"/>
    <mergeCell ref="I144:J144"/>
    <mergeCell ref="K144:P144"/>
    <mergeCell ref="C141:D141"/>
    <mergeCell ref="E141:H141"/>
    <mergeCell ref="I141:J141"/>
    <mergeCell ref="K141:P141"/>
    <mergeCell ref="C142:D142"/>
    <mergeCell ref="E142:H142"/>
    <mergeCell ref="I142:J142"/>
    <mergeCell ref="K142:P142"/>
    <mergeCell ref="A138:C138"/>
    <mergeCell ref="C139:D139"/>
    <mergeCell ref="E139:H139"/>
    <mergeCell ref="I139:J139"/>
    <mergeCell ref="K139:P139"/>
    <mergeCell ref="C140:D140"/>
    <mergeCell ref="E140:H140"/>
    <mergeCell ref="I140:J140"/>
    <mergeCell ref="K140:P140"/>
    <mergeCell ref="A128:D128"/>
    <mergeCell ref="F128:G128"/>
    <mergeCell ref="H128:K128"/>
    <mergeCell ref="L128:Q128"/>
    <mergeCell ref="A129:C129"/>
    <mergeCell ref="D129:E129"/>
    <mergeCell ref="A126:D126"/>
    <mergeCell ref="F126:G126"/>
    <mergeCell ref="H126:K126"/>
    <mergeCell ref="L126:Q126"/>
    <mergeCell ref="A127:D127"/>
    <mergeCell ref="F127:G127"/>
    <mergeCell ref="H127:K127"/>
    <mergeCell ref="L127:Q127"/>
    <mergeCell ref="A124:D124"/>
    <mergeCell ref="F124:G124"/>
    <mergeCell ref="H124:K124"/>
    <mergeCell ref="L124:Q124"/>
    <mergeCell ref="A125:D125"/>
    <mergeCell ref="F125:G125"/>
    <mergeCell ref="H125:K125"/>
    <mergeCell ref="L125:Q125"/>
    <mergeCell ref="C122:E122"/>
    <mergeCell ref="F122:I122"/>
    <mergeCell ref="J122:Q122"/>
    <mergeCell ref="A123:D123"/>
    <mergeCell ref="F123:G123"/>
    <mergeCell ref="H123:K123"/>
    <mergeCell ref="L123:Q123"/>
    <mergeCell ref="C120:E120"/>
    <mergeCell ref="F120:I120"/>
    <mergeCell ref="J120:K120"/>
    <mergeCell ref="L120:Q120"/>
    <mergeCell ref="C121:E121"/>
    <mergeCell ref="F121:I121"/>
    <mergeCell ref="J121:Q121"/>
    <mergeCell ref="C118:E118"/>
    <mergeCell ref="F118:I118"/>
    <mergeCell ref="J118:K118"/>
    <mergeCell ref="L118:Q118"/>
    <mergeCell ref="C119:E119"/>
    <mergeCell ref="F119:I119"/>
    <mergeCell ref="J119:K119"/>
    <mergeCell ref="L119:Q119"/>
    <mergeCell ref="C116:E116"/>
    <mergeCell ref="F116:I116"/>
    <mergeCell ref="J116:K116"/>
    <mergeCell ref="L116:Q116"/>
    <mergeCell ref="C117:E117"/>
    <mergeCell ref="F117:I117"/>
    <mergeCell ref="J117:K117"/>
    <mergeCell ref="L117:Q117"/>
    <mergeCell ref="C114:E114"/>
    <mergeCell ref="F114:I114"/>
    <mergeCell ref="J114:K114"/>
    <mergeCell ref="L114:Q114"/>
    <mergeCell ref="C115:E115"/>
    <mergeCell ref="F115:I115"/>
    <mergeCell ref="J115:K115"/>
    <mergeCell ref="L115:Q115"/>
    <mergeCell ref="C112:E112"/>
    <mergeCell ref="F112:I112"/>
    <mergeCell ref="J112:K112"/>
    <mergeCell ref="L112:Q112"/>
    <mergeCell ref="C113:E113"/>
    <mergeCell ref="F113:I113"/>
    <mergeCell ref="J113:K113"/>
    <mergeCell ref="L113:Q113"/>
    <mergeCell ref="C110:E110"/>
    <mergeCell ref="F110:I110"/>
    <mergeCell ref="J110:K110"/>
    <mergeCell ref="L110:Q110"/>
    <mergeCell ref="C111:E111"/>
    <mergeCell ref="F111:I111"/>
    <mergeCell ref="J111:K111"/>
    <mergeCell ref="L111:Q111"/>
    <mergeCell ref="C108:E108"/>
    <mergeCell ref="F108:I108"/>
    <mergeCell ref="J108:K108"/>
    <mergeCell ref="L108:Q108"/>
    <mergeCell ref="C109:E109"/>
    <mergeCell ref="F109:I109"/>
    <mergeCell ref="J109:K109"/>
    <mergeCell ref="L109:Q109"/>
    <mergeCell ref="C106:E106"/>
    <mergeCell ref="F106:I106"/>
    <mergeCell ref="J106:K106"/>
    <mergeCell ref="L106:Q106"/>
    <mergeCell ref="C107:E107"/>
    <mergeCell ref="F107:I107"/>
    <mergeCell ref="J107:K107"/>
    <mergeCell ref="L107:Q107"/>
    <mergeCell ref="C104:E104"/>
    <mergeCell ref="F104:I104"/>
    <mergeCell ref="J104:K104"/>
    <mergeCell ref="L104:Q104"/>
    <mergeCell ref="C105:E105"/>
    <mergeCell ref="F105:I105"/>
    <mergeCell ref="J105:K105"/>
    <mergeCell ref="L105:Q105"/>
    <mergeCell ref="C102:E102"/>
    <mergeCell ref="F102:I102"/>
    <mergeCell ref="J102:K102"/>
    <mergeCell ref="L102:Q102"/>
    <mergeCell ref="C103:E103"/>
    <mergeCell ref="F103:I103"/>
    <mergeCell ref="J103:K103"/>
    <mergeCell ref="L103:Q103"/>
    <mergeCell ref="C100:E100"/>
    <mergeCell ref="F100:I100"/>
    <mergeCell ref="J100:K100"/>
    <mergeCell ref="L100:Q100"/>
    <mergeCell ref="C101:E101"/>
    <mergeCell ref="F101:I101"/>
    <mergeCell ref="J101:K101"/>
    <mergeCell ref="L101:Q101"/>
    <mergeCell ref="C98:E98"/>
    <mergeCell ref="F98:I98"/>
    <mergeCell ref="J98:K98"/>
    <mergeCell ref="L98:Q98"/>
    <mergeCell ref="C99:E99"/>
    <mergeCell ref="F99:I99"/>
    <mergeCell ref="J99:K99"/>
    <mergeCell ref="L99:Q99"/>
    <mergeCell ref="C96:E96"/>
    <mergeCell ref="F96:I96"/>
    <mergeCell ref="J96:K96"/>
    <mergeCell ref="L96:Q96"/>
    <mergeCell ref="C97:E97"/>
    <mergeCell ref="F97:I97"/>
    <mergeCell ref="J97:K97"/>
    <mergeCell ref="L97:Q97"/>
    <mergeCell ref="C94:E94"/>
    <mergeCell ref="F94:I94"/>
    <mergeCell ref="J94:K94"/>
    <mergeCell ref="L94:Q94"/>
    <mergeCell ref="C95:E95"/>
    <mergeCell ref="F95:I95"/>
    <mergeCell ref="J95:K95"/>
    <mergeCell ref="L95:Q95"/>
    <mergeCell ref="C92:E92"/>
    <mergeCell ref="F92:I92"/>
    <mergeCell ref="J92:K92"/>
    <mergeCell ref="L92:Q92"/>
    <mergeCell ref="C93:E93"/>
    <mergeCell ref="F93:I93"/>
    <mergeCell ref="J93:K93"/>
    <mergeCell ref="L93:Q93"/>
    <mergeCell ref="C90:E90"/>
    <mergeCell ref="F90:I90"/>
    <mergeCell ref="J90:K90"/>
    <mergeCell ref="L90:Q90"/>
    <mergeCell ref="C91:E91"/>
    <mergeCell ref="F91:I91"/>
    <mergeCell ref="J91:K91"/>
    <mergeCell ref="L91:Q91"/>
    <mergeCell ref="C88:E88"/>
    <mergeCell ref="F88:I88"/>
    <mergeCell ref="J88:K88"/>
    <mergeCell ref="L88:Q88"/>
    <mergeCell ref="C89:E89"/>
    <mergeCell ref="F89:I89"/>
    <mergeCell ref="J89:K89"/>
    <mergeCell ref="L89:Q89"/>
    <mergeCell ref="C86:E86"/>
    <mergeCell ref="F86:I86"/>
    <mergeCell ref="J86:K86"/>
    <mergeCell ref="L86:Q86"/>
    <mergeCell ref="C87:E87"/>
    <mergeCell ref="F87:I87"/>
    <mergeCell ref="J87:K87"/>
    <mergeCell ref="L87:Q87"/>
    <mergeCell ref="C84:E84"/>
    <mergeCell ref="F84:I84"/>
    <mergeCell ref="J84:K84"/>
    <mergeCell ref="L84:Q84"/>
    <mergeCell ref="C85:E85"/>
    <mergeCell ref="F85:I85"/>
    <mergeCell ref="J85:K85"/>
    <mergeCell ref="L85:Q85"/>
    <mergeCell ref="C82:E82"/>
    <mergeCell ref="F82:I82"/>
    <mergeCell ref="J82:K82"/>
    <mergeCell ref="L82:Q82"/>
    <mergeCell ref="C83:E83"/>
    <mergeCell ref="F83:I83"/>
    <mergeCell ref="J83:K83"/>
    <mergeCell ref="L83:Q83"/>
    <mergeCell ref="C80:E80"/>
    <mergeCell ref="F80:I80"/>
    <mergeCell ref="J80:K80"/>
    <mergeCell ref="L80:Q80"/>
    <mergeCell ref="C81:E81"/>
    <mergeCell ref="F81:I81"/>
    <mergeCell ref="J81:K81"/>
    <mergeCell ref="L81:Q81"/>
    <mergeCell ref="C78:E78"/>
    <mergeCell ref="F78:I78"/>
    <mergeCell ref="J78:Q78"/>
    <mergeCell ref="C79:E79"/>
    <mergeCell ref="F79:I79"/>
    <mergeCell ref="J79:Q79"/>
    <mergeCell ref="C76:E76"/>
    <mergeCell ref="F76:I76"/>
    <mergeCell ref="J76:Q76"/>
    <mergeCell ref="C77:E77"/>
    <mergeCell ref="F77:I77"/>
    <mergeCell ref="J77:Q77"/>
    <mergeCell ref="C74:E74"/>
    <mergeCell ref="F74:I74"/>
    <mergeCell ref="J74:Q74"/>
    <mergeCell ref="C75:E75"/>
    <mergeCell ref="F75:I75"/>
    <mergeCell ref="J75:Q75"/>
    <mergeCell ref="C72:E72"/>
    <mergeCell ref="F72:I72"/>
    <mergeCell ref="J72:Q72"/>
    <mergeCell ref="C73:E73"/>
    <mergeCell ref="F73:I73"/>
    <mergeCell ref="J73:Q73"/>
    <mergeCell ref="C71:D71"/>
    <mergeCell ref="E71:H71"/>
    <mergeCell ref="I71:P71"/>
    <mergeCell ref="C69:D69"/>
    <mergeCell ref="E69:H69"/>
    <mergeCell ref="I69:P69"/>
    <mergeCell ref="C70:D70"/>
    <mergeCell ref="E70:H70"/>
    <mergeCell ref="I70:P70"/>
    <mergeCell ref="C67:D67"/>
    <mergeCell ref="E67:H67"/>
    <mergeCell ref="I67:P67"/>
    <mergeCell ref="C68:D68"/>
    <mergeCell ref="E68:H68"/>
    <mergeCell ref="I68:P68"/>
    <mergeCell ref="C65:D65"/>
    <mergeCell ref="E65:H65"/>
    <mergeCell ref="I65:P65"/>
    <mergeCell ref="C66:D66"/>
    <mergeCell ref="E66:H66"/>
    <mergeCell ref="I66:P66"/>
    <mergeCell ref="C63:D63"/>
    <mergeCell ref="E63:H63"/>
    <mergeCell ref="I63:P63"/>
    <mergeCell ref="C64:D64"/>
    <mergeCell ref="E64:H64"/>
    <mergeCell ref="I64:P64"/>
    <mergeCell ref="C61:D61"/>
    <mergeCell ref="E61:H61"/>
    <mergeCell ref="I61:P61"/>
    <mergeCell ref="C62:D62"/>
    <mergeCell ref="E62:H62"/>
    <mergeCell ref="I62:P62"/>
    <mergeCell ref="C59:D59"/>
    <mergeCell ref="E59:H59"/>
    <mergeCell ref="I59:P59"/>
    <mergeCell ref="C60:D60"/>
    <mergeCell ref="E60:H60"/>
    <mergeCell ref="I60:P60"/>
    <mergeCell ref="C57:D57"/>
    <mergeCell ref="E57:H57"/>
    <mergeCell ref="I57:P57"/>
    <mergeCell ref="C58:D58"/>
    <mergeCell ref="E58:H58"/>
    <mergeCell ref="I58:P58"/>
    <mergeCell ref="C55:D55"/>
    <mergeCell ref="E55:H55"/>
    <mergeCell ref="I55:P55"/>
    <mergeCell ref="C56:D56"/>
    <mergeCell ref="E56:H56"/>
    <mergeCell ref="I56:P56"/>
    <mergeCell ref="C53:D53"/>
    <mergeCell ref="E53:H53"/>
    <mergeCell ref="I53:P53"/>
    <mergeCell ref="C54:D54"/>
    <mergeCell ref="E54:H54"/>
    <mergeCell ref="I54:P54"/>
    <mergeCell ref="C51:D51"/>
    <mergeCell ref="E51:H51"/>
    <mergeCell ref="I51:P51"/>
    <mergeCell ref="C52:D52"/>
    <mergeCell ref="E52:H52"/>
    <mergeCell ref="I52:P52"/>
    <mergeCell ref="C49:D49"/>
    <mergeCell ref="E49:H49"/>
    <mergeCell ref="I49:P49"/>
    <mergeCell ref="C50:D50"/>
    <mergeCell ref="E50:H50"/>
    <mergeCell ref="I50:P50"/>
    <mergeCell ref="C47:D47"/>
    <mergeCell ref="E47:H47"/>
    <mergeCell ref="I47:P47"/>
    <mergeCell ref="C48:D48"/>
    <mergeCell ref="E48:H48"/>
    <mergeCell ref="I48:P48"/>
    <mergeCell ref="C45:D45"/>
    <mergeCell ref="E45:H45"/>
    <mergeCell ref="I45:P45"/>
    <mergeCell ref="C46:D46"/>
    <mergeCell ref="E46:H46"/>
    <mergeCell ref="I46:P46"/>
    <mergeCell ref="C43:D43"/>
    <mergeCell ref="E43:H43"/>
    <mergeCell ref="I43:P43"/>
    <mergeCell ref="C44:D44"/>
    <mergeCell ref="E44:H44"/>
    <mergeCell ref="I44:P44"/>
    <mergeCell ref="C41:D41"/>
    <mergeCell ref="E41:H41"/>
    <mergeCell ref="I41:P41"/>
    <mergeCell ref="C42:D42"/>
    <mergeCell ref="E42:H42"/>
    <mergeCell ref="I42:P42"/>
    <mergeCell ref="C39:D39"/>
    <mergeCell ref="E39:H39"/>
    <mergeCell ref="I39:P39"/>
    <mergeCell ref="C40:D40"/>
    <mergeCell ref="E40:H40"/>
    <mergeCell ref="I40:P40"/>
    <mergeCell ref="C37:D37"/>
    <mergeCell ref="E37:H37"/>
    <mergeCell ref="I37:P37"/>
    <mergeCell ref="C38:D38"/>
    <mergeCell ref="E38:H38"/>
    <mergeCell ref="I38:P38"/>
    <mergeCell ref="C35:D35"/>
    <mergeCell ref="E35:H35"/>
    <mergeCell ref="I35:P35"/>
    <mergeCell ref="C36:D36"/>
    <mergeCell ref="E36:H36"/>
    <mergeCell ref="I36:P36"/>
    <mergeCell ref="C33:D33"/>
    <mergeCell ref="E33:H33"/>
    <mergeCell ref="I33:P33"/>
    <mergeCell ref="C34:D34"/>
    <mergeCell ref="E34:H34"/>
    <mergeCell ref="I34:P34"/>
    <mergeCell ref="C31:D31"/>
    <mergeCell ref="E31:H31"/>
    <mergeCell ref="I31:P31"/>
    <mergeCell ref="C32:D32"/>
    <mergeCell ref="E32:H32"/>
    <mergeCell ref="I32:P32"/>
    <mergeCell ref="C29:D29"/>
    <mergeCell ref="E29:H29"/>
    <mergeCell ref="I29:P29"/>
    <mergeCell ref="C30:D30"/>
    <mergeCell ref="E30:H30"/>
    <mergeCell ref="I30:P30"/>
    <mergeCell ref="C27:D27"/>
    <mergeCell ref="E27:H27"/>
    <mergeCell ref="I27:P27"/>
    <mergeCell ref="C28:D28"/>
    <mergeCell ref="E28:H28"/>
    <mergeCell ref="I28:P28"/>
    <mergeCell ref="C25:D25"/>
    <mergeCell ref="E25:H25"/>
    <mergeCell ref="I25:P25"/>
    <mergeCell ref="C26:D26"/>
    <mergeCell ref="E26:H26"/>
    <mergeCell ref="I26:P26"/>
    <mergeCell ref="A14:B14"/>
    <mergeCell ref="D14:E14"/>
    <mergeCell ref="F14:I14"/>
    <mergeCell ref="J14:O14"/>
    <mergeCell ref="B15:C15"/>
    <mergeCell ref="A24:C24"/>
    <mergeCell ref="B11:C11"/>
    <mergeCell ref="A12:B12"/>
    <mergeCell ref="D12:E12"/>
    <mergeCell ref="F12:I12"/>
    <mergeCell ref="J12:O12"/>
    <mergeCell ref="A13:B13"/>
    <mergeCell ref="D13:E13"/>
    <mergeCell ref="F13:I13"/>
    <mergeCell ref="J13:O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AC24"/>
  <sheetViews>
    <sheetView showGridLines="0" zoomScaleNormal="100" workbookViewId="0">
      <selection activeCell="F6" sqref="F6"/>
    </sheetView>
  </sheetViews>
  <sheetFormatPr defaultRowHeight="12.75"/>
  <cols>
    <col min="1" max="1" width="7.85546875" style="175" customWidth="1"/>
    <col min="2" max="2" width="26" style="22" customWidth="1"/>
    <col min="3" max="3" width="11.85546875" style="1" customWidth="1"/>
    <col min="4" max="4" width="11.7109375" style="1" customWidth="1"/>
    <col min="5" max="5" width="4.42578125" style="1" customWidth="1"/>
    <col min="6" max="6" width="10" style="1" customWidth="1"/>
    <col min="7" max="7" width="2.7109375" style="1" customWidth="1"/>
    <col min="8" max="8" width="10.28515625" style="22" customWidth="1"/>
    <col min="9" max="9" width="20.5703125" style="1" customWidth="1"/>
    <col min="10" max="29" width="9.140625" style="1"/>
    <col min="30" max="16384" width="9.140625" style="2"/>
  </cols>
  <sheetData>
    <row r="1" spans="1:29" ht="18.75">
      <c r="A1" s="174"/>
      <c r="B1" s="94" t="s">
        <v>193</v>
      </c>
    </row>
    <row r="4" spans="1:29">
      <c r="D4" s="24" t="s">
        <v>345</v>
      </c>
      <c r="F4" s="24" t="s">
        <v>195</v>
      </c>
      <c r="G4" s="102"/>
    </row>
    <row r="5" spans="1:29">
      <c r="D5" s="25" t="s">
        <v>271</v>
      </c>
      <c r="F5" s="25" t="s">
        <v>196</v>
      </c>
      <c r="G5" s="102"/>
    </row>
    <row r="7" spans="1:29">
      <c r="A7" s="175" t="s">
        <v>317</v>
      </c>
      <c r="B7" s="22" t="str">
        <f>VLOOKUP(A7,TB.XLSX!A:D,2,FALSE)</f>
        <v>Raw Materials</v>
      </c>
      <c r="D7" s="23">
        <f>IF(ISNA(VLOOKUP(A7,TB.XLSX!A:A,1,FALSE)),0,VLOOKUP(A7,TB.XLSX!A:E,3,FALSE)-VLOOKUP(A7,TB.XLSX!A:E,4,FALSE))</f>
        <v>0</v>
      </c>
      <c r="F7" s="99">
        <f>+WIP.XLS!D4</f>
        <v>0</v>
      </c>
    </row>
    <row r="8" spans="1:29">
      <c r="A8" s="175" t="s">
        <v>318</v>
      </c>
      <c r="B8" s="22" t="str">
        <f>VLOOKUP(A8,TB.XLSX!A:D,2,FALSE)</f>
        <v>WIP</v>
      </c>
      <c r="D8" s="23">
        <f>IF(ISNA(VLOOKUP(A8,TB.XLSX!A:A,1,FALSE)),0,VLOOKUP(A8,TB.XLSX!A:E,3,FALSE)-VLOOKUP(A8,TB.XLSX!A:E,4,FALSE))</f>
        <v>0</v>
      </c>
      <c r="F8" s="99">
        <f>+WIP.XLS!D3</f>
        <v>0</v>
      </c>
    </row>
    <row r="9" spans="1:29">
      <c r="C9" s="2"/>
      <c r="D9" s="23"/>
      <c r="F9" s="23"/>
    </row>
    <row r="10" spans="1:29" s="98" customFormat="1">
      <c r="A10" s="177"/>
      <c r="B10" s="96"/>
      <c r="C10" s="95"/>
      <c r="D10" s="97">
        <f>SUM(D7:D9)</f>
        <v>0</v>
      </c>
      <c r="E10" s="95"/>
      <c r="F10" s="99">
        <f>SUM(F7:F9)</f>
        <v>0</v>
      </c>
      <c r="G10" s="95"/>
      <c r="H10" s="96" t="str">
        <f>IF(D10-F10=0,"OK",D10-F10)</f>
        <v>OK</v>
      </c>
      <c r="I10" s="1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2" spans="1:29" s="98" customFormat="1">
      <c r="A12" s="177" t="s">
        <v>319</v>
      </c>
      <c r="B12" s="96" t="str">
        <f>VLOOKUP(A12,TB.XLSX!A:D,2,FALSE)</f>
        <v>Trade Debtors Control Account</v>
      </c>
      <c r="C12" s="95"/>
      <c r="D12" s="97">
        <f>VLOOKUP(A12,TB.XLSX!A:E,3,FALSE)-VLOOKUP(A12,TB.XLSX!A:E,4,FALSE)</f>
        <v>0</v>
      </c>
      <c r="E12" s="95"/>
      <c r="F12" s="99">
        <f>+AD.XLSX!C1</f>
        <v>0</v>
      </c>
      <c r="G12" s="95"/>
      <c r="H12" s="96" t="str">
        <f>IF(ROUND(D12-F12,2)=0,"OK",D12-F12)</f>
        <v>OK</v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</row>
    <row r="13" spans="1:29">
      <c r="B13" s="2"/>
      <c r="C13" s="2"/>
    </row>
    <row r="14" spans="1:29">
      <c r="A14" s="175" t="s">
        <v>320</v>
      </c>
      <c r="B14" s="22" t="str">
        <f>VLOOKUP(A14,TB.XLSX!A:D,2,FALSE)</f>
        <v>Prepayments</v>
      </c>
      <c r="C14" s="2"/>
      <c r="D14" s="23">
        <f>IF(ISNA(VLOOKUP(A14,TB.XLSX!A:A,1,FALSE)),0,VLOOKUP(A14,TB.XLSX!A:E,3,FALSE)-VLOOKUP(A14,TB.XLSX!A:E,4,FALSE))</f>
        <v>0</v>
      </c>
      <c r="F14" s="99">
        <f>+Accls!H8</f>
        <v>0</v>
      </c>
    </row>
    <row r="15" spans="1:29">
      <c r="C15" s="2"/>
      <c r="D15" s="23">
        <f>IF(ISNA(VLOOKUP(A15,TB.XLSX!A:A,1,FALSE)),0,VLOOKUP(A15,TB.XLSX!A:E,3,FALSE)-VLOOKUP(A15,TB.XLSX!A:E,4,FALSE))</f>
        <v>0</v>
      </c>
      <c r="F15" s="99"/>
    </row>
    <row r="16" spans="1:29">
      <c r="C16" s="2"/>
      <c r="D16" s="23">
        <f>IF(ISNA(VLOOKUP(A16,TB.XLSX!A:A,1,FALSE)),0,VLOOKUP(A16,TB.XLSX!A:E,3,FALSE)-VLOOKUP(A16,TB.XLSX!A:E,4,FALSE))</f>
        <v>0</v>
      </c>
      <c r="F16" s="99"/>
    </row>
    <row r="17" spans="1:29" s="98" customFormat="1">
      <c r="A17" s="177"/>
      <c r="B17" s="96" t="s">
        <v>189</v>
      </c>
      <c r="C17" s="95"/>
      <c r="D17" s="97">
        <f>SUM(D14:D16)</f>
        <v>0</v>
      </c>
      <c r="E17" s="95"/>
      <c r="F17" s="99">
        <f>+F16+F15+F14</f>
        <v>0</v>
      </c>
      <c r="G17" s="95"/>
      <c r="H17" s="96" t="str">
        <f>IF(ROUND(D17-F17,2)=0,"OK",D17-F17)</f>
        <v>OK</v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</row>
    <row r="19" spans="1:29">
      <c r="A19" s="175" t="s">
        <v>321</v>
      </c>
      <c r="B19" s="22" t="str">
        <f>VLOOKUP(A19,TB.XLSX!A:D,2,FALSE)</f>
        <v>Bank Current Account</v>
      </c>
      <c r="C19" s="2"/>
      <c r="D19" s="23">
        <f>IF(ISNA(VLOOKUP(A19,TB.XLSX!A:A,1,FALSE)),0,VLOOKUP(A19,TB.XLSX!A:E,3,FALSE)-VLOOKUP(A19,TB.XLSX!A:E,4,FALSE))</f>
        <v>0</v>
      </c>
      <c r="F19" s="163"/>
      <c r="H19" s="96" t="str">
        <f>IF(D19-F19=0,"OK",D19-F19)</f>
        <v>OK</v>
      </c>
    </row>
    <row r="20" spans="1:29">
      <c r="A20" s="175" t="s">
        <v>359</v>
      </c>
      <c r="B20" s="22" t="str">
        <f>VLOOKUP(A20,TB.XLSX!A:D,2,FALSE)</f>
        <v>Petty Cash Control Account</v>
      </c>
      <c r="C20" s="2"/>
      <c r="D20" s="23">
        <f>IF(ISNA(VLOOKUP(A20,TB.XLSX!A:A,1,FALSE)),0,VLOOKUP(A20,TB.XLSX!A:E,3,FALSE)-VLOOKUP(A20,TB.XLSX!A:E,4,FALSE))</f>
        <v>0</v>
      </c>
      <c r="F20" s="163"/>
      <c r="H20" s="96" t="str">
        <f>IF(D20-F20=0,"OK",D20-F20)</f>
        <v>OK</v>
      </c>
    </row>
    <row r="21" spans="1:29" s="98" customFormat="1">
      <c r="A21" s="177"/>
      <c r="B21" s="96" t="s">
        <v>198</v>
      </c>
      <c r="C21" s="95"/>
      <c r="D21" s="97">
        <f>SUM(D19:D20)</f>
        <v>0</v>
      </c>
      <c r="E21" s="95"/>
      <c r="F21" s="99">
        <f>SUM(F19:F20)</f>
        <v>0</v>
      </c>
      <c r="G21" s="1"/>
      <c r="H21" s="96" t="str">
        <f>IF(D21-F21=0,"OK",D21-F21)</f>
        <v>OK</v>
      </c>
      <c r="I21" s="1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</row>
    <row r="24" spans="1:29">
      <c r="B24" s="26" t="s">
        <v>199</v>
      </c>
      <c r="C24" s="27"/>
      <c r="D24" s="27">
        <f>+D10+D12+D17+D21</f>
        <v>0</v>
      </c>
      <c r="E24" s="27"/>
      <c r="F24" s="27">
        <f>+F10+F12+F17+F21</f>
        <v>0</v>
      </c>
      <c r="G24" s="27"/>
      <c r="H24" s="96" t="str">
        <f>IF(ROUND(D24-F24,2)=0,"OK",D24-F24)</f>
        <v>OK</v>
      </c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AA35"/>
  <sheetViews>
    <sheetView showGridLines="0" zoomScaleNormal="100" workbookViewId="0">
      <selection activeCell="E26" sqref="E26"/>
    </sheetView>
  </sheetViews>
  <sheetFormatPr defaultRowHeight="12.75"/>
  <cols>
    <col min="1" max="1" width="10" style="176" customWidth="1"/>
    <col min="2" max="2" width="24.85546875" style="22" bestFit="1" customWidth="1"/>
    <col min="3" max="3" width="11.7109375" style="1" customWidth="1"/>
    <col min="4" max="4" width="4.42578125" style="1" customWidth="1"/>
    <col min="5" max="5" width="11" style="1" customWidth="1"/>
    <col min="6" max="6" width="10.5703125" style="86" customWidth="1"/>
    <col min="7" max="27" width="9.140625" style="1"/>
    <col min="28" max="16384" width="9.140625" style="2"/>
  </cols>
  <sheetData>
    <row r="1" spans="1:6">
      <c r="A1" s="178"/>
      <c r="B1" s="164"/>
      <c r="F1" s="103"/>
    </row>
    <row r="2" spans="1:6">
      <c r="F2" s="103"/>
    </row>
    <row r="3" spans="1:6">
      <c r="F3" s="103"/>
    </row>
    <row r="4" spans="1:6">
      <c r="C4" s="24"/>
      <c r="E4" s="24" t="s">
        <v>195</v>
      </c>
      <c r="F4" s="103"/>
    </row>
    <row r="5" spans="1:6">
      <c r="C5" s="25" t="s">
        <v>194</v>
      </c>
      <c r="E5" s="25" t="s">
        <v>196</v>
      </c>
      <c r="F5" s="103"/>
    </row>
    <row r="6" spans="1:6">
      <c r="F6" s="103"/>
    </row>
    <row r="7" spans="1:6">
      <c r="C7" s="2"/>
      <c r="D7" s="2"/>
      <c r="E7" s="2"/>
      <c r="F7" s="103"/>
    </row>
    <row r="8" spans="1:6">
      <c r="A8" s="176" t="s">
        <v>322</v>
      </c>
      <c r="B8" s="22" t="str">
        <f>VLOOKUP(A8,TB.XLSX!A:D,2,FALSE)</f>
        <v>Trade Creditors Control Account</v>
      </c>
      <c r="C8" s="23">
        <f>IF(ISNA(VLOOKUP(A8,TB.XLSX!A:A,1,FALSE)),0,VLOOKUP(A8,TB.XLSX!A:E,3,FALSE)-VLOOKUP(A8,TB.XLSX!A:E,4,FALSE))</f>
        <v>0</v>
      </c>
      <c r="E8" s="28">
        <f>-AC.XLSX!C1</f>
        <v>0</v>
      </c>
      <c r="F8" s="103" t="str">
        <f>IF(ROUND(C8-E8,2)=0,"OK",C8-E8)</f>
        <v>OK</v>
      </c>
    </row>
    <row r="9" spans="1:6">
      <c r="A9" s="176" t="s">
        <v>405</v>
      </c>
      <c r="B9" s="22" t="str">
        <f>VLOOKUP(A9,TB.XLSX!A:D,2,FALSE)</f>
        <v>Purchase Accruals</v>
      </c>
      <c r="C9" s="23">
        <f>IF(ISNA(VLOOKUP(A9,TB.XLSX!A:A,1,FALSE)),0,VLOOKUP(A9,TB.XLSX!A:E,3,FALSE)-VLOOKUP(A9,TB.XLSX!A:E,4,FALSE))</f>
        <v>0</v>
      </c>
      <c r="E9" s="28">
        <f>-PurchAccls!I5</f>
        <v>0</v>
      </c>
      <c r="F9" s="103"/>
    </row>
    <row r="10" spans="1:6">
      <c r="A10" s="176" t="s">
        <v>323</v>
      </c>
      <c r="B10" s="22" t="str">
        <f>VLOOKUP(A10,TB.XLSX!A:D,2,FALSE)</f>
        <v>Accruals</v>
      </c>
      <c r="C10" s="23">
        <f>IF(ISNA(VLOOKUP(A10,TB.XLSX!A:A,1,FALSE)),0,VLOOKUP(A10,TB.XLSX!A:E,3,FALSE)-VLOOKUP(A10,TB.XLSX!A:E,4,FALSE))</f>
        <v>0</v>
      </c>
      <c r="E10" s="28">
        <f>+Accls!H9</f>
        <v>0</v>
      </c>
      <c r="F10" s="103" t="str">
        <f>IF(ROUND(C10-E10,2)=0,"OK",C10-E10)</f>
        <v>OK</v>
      </c>
    </row>
    <row r="11" spans="1:6">
      <c r="A11" s="176" t="s">
        <v>324</v>
      </c>
      <c r="B11" s="22" t="str">
        <f>VLOOKUP(A11,TB.XLSX!A:D,2,FALSE)</f>
        <v>Wages Control</v>
      </c>
      <c r="C11" s="23">
        <f>IF(ISNA(VLOOKUP(A11,TB.XLSX!A:A,1,FALSE)),0,VLOOKUP(A11,TB.XLSX!A:E,3,FALSE)-VLOOKUP(A11,TB.XLSX!A:E,4,FALSE))</f>
        <v>0</v>
      </c>
      <c r="E11" s="28">
        <f>+Misc!G7</f>
        <v>0</v>
      </c>
      <c r="F11" s="103" t="str">
        <f>IF(ROUND(C11-E11,2)=0,"OK",C11-E11)</f>
        <v>OK</v>
      </c>
    </row>
    <row r="12" spans="1:6">
      <c r="A12" s="176" t="s">
        <v>325</v>
      </c>
      <c r="B12" s="22" t="str">
        <f>VLOOKUP(A12,TB.XLSX!A:D,2,FALSE)</f>
        <v>Pension</v>
      </c>
      <c r="C12" s="23">
        <f>IF(ISNA(VLOOKUP(A12,TB.XLSX!A:A,1,FALSE)),0,VLOOKUP(A12,TB.XLSX!A:E,3,FALSE)-VLOOKUP(A12,TB.XLSX!A:E,4,FALSE))</f>
        <v>0</v>
      </c>
      <c r="E12" s="28">
        <f>-Pension!E2</f>
        <v>0</v>
      </c>
      <c r="F12" s="103" t="str">
        <f>IF(ROUND(C12-E12,2)=0,"OK",C12-E12)</f>
        <v>OK</v>
      </c>
    </row>
    <row r="13" spans="1:6">
      <c r="A13" s="176" t="s">
        <v>326</v>
      </c>
      <c r="B13" s="22" t="str">
        <f>VLOOKUP(A13,TB.XLSX!A:D,2,FALSE)</f>
        <v>Directors Short Term Loans</v>
      </c>
      <c r="C13" s="23">
        <f>IF(ISNA(VLOOKUP(A13,TB.XLSX!A:A,1,FALSE)),0,VLOOKUP(A13,TB.XLSX!A:E,3,FALSE)-VLOOKUP(A13,TB.XLSX!A:E,4,FALSE))</f>
        <v>0</v>
      </c>
      <c r="E13" s="28">
        <f>+DLA!G13</f>
        <v>0</v>
      </c>
      <c r="F13" s="103" t="str">
        <f>IF(ROUND(C13-E13,2)=0,"OK",C13-E13)</f>
        <v>OK</v>
      </c>
    </row>
    <row r="14" spans="1:6" ht="13.5">
      <c r="B14" s="165" t="s">
        <v>0</v>
      </c>
      <c r="C14" s="23">
        <f>SUM(C7:C13)</f>
        <v>0</v>
      </c>
      <c r="E14" s="28">
        <f>SUM(E7:E13)</f>
        <v>0</v>
      </c>
      <c r="F14" s="103" t="str">
        <f>IF(ROUND(C14-E14,2)=0,"OK",C14-E14)</f>
        <v>OK</v>
      </c>
    </row>
    <row r="15" spans="1:6">
      <c r="F15" s="103"/>
    </row>
    <row r="16" spans="1:6">
      <c r="A16" s="238" t="s">
        <v>360</v>
      </c>
      <c r="B16" s="22" t="str">
        <f>VLOOKUP(A16,TB.XLSX!A:D,2,FALSE)</f>
        <v>Sales Tax Control</v>
      </c>
      <c r="C16" s="23">
        <f>IF(ISNA(VLOOKUP(A16,TB.XLSX!A:A,1,FALSE)),0,VLOOKUP(A16,TB.XLSX!A:E,3,FALSE)-VLOOKUP(A16,TB.XLSX!A:E,4,FALSE))</f>
        <v>0</v>
      </c>
      <c r="E16" s="28">
        <f>+VAT!E4</f>
        <v>0</v>
      </c>
      <c r="F16" s="103"/>
    </row>
    <row r="17" spans="1:7">
      <c r="A17" s="238" t="s">
        <v>361</v>
      </c>
      <c r="B17" s="22" t="str">
        <f>VLOOKUP(A17,TB.XLSX!A:D,2,FALSE)</f>
        <v>Purchase Tax Control</v>
      </c>
      <c r="C17" s="23">
        <f>IF(ISNA(VLOOKUP(A17,TB.XLSX!A:A,1,FALSE)),0,VLOOKUP(A17,TB.XLSX!A:E,3,FALSE)-VLOOKUP(A17,TB.XLSX!A:E,4,FALSE))</f>
        <v>0</v>
      </c>
      <c r="E17" s="28">
        <f>+VAT!E5</f>
        <v>0</v>
      </c>
      <c r="F17" s="103"/>
    </row>
    <row r="18" spans="1:7">
      <c r="A18" s="238" t="s">
        <v>362</v>
      </c>
      <c r="B18" s="22" t="str">
        <f>VLOOKUP(A18,TB.XLSX!A:D,2,FALSE)</f>
        <v>VAT Due</v>
      </c>
      <c r="C18" s="23">
        <f>IF(ISNA(VLOOKUP(A18,TB.XLSX!A:A,1,FALSE)),0,VLOOKUP(A18,TB.XLSX!A:E,3,FALSE)-VLOOKUP(A18,TB.XLSX!A:E,4,FALSE))</f>
        <v>0</v>
      </c>
      <c r="E18" s="163">
        <v>0</v>
      </c>
      <c r="F18" s="103" t="str">
        <f>IF(C18-E18=0,"OK",C18-E18)</f>
        <v>OK</v>
      </c>
      <c r="G18" s="103"/>
    </row>
    <row r="19" spans="1:7" ht="13.5">
      <c r="B19" s="165" t="s">
        <v>1</v>
      </c>
      <c r="C19" s="23">
        <f>SUM(C16:C18)</f>
        <v>0</v>
      </c>
      <c r="E19" s="28">
        <f>SUM(E16:E18)</f>
        <v>0</v>
      </c>
      <c r="F19" s="103" t="str">
        <f>IF(ROUND(C19-E19,2)=0,"OK",C19-E19)</f>
        <v>OK</v>
      </c>
    </row>
    <row r="20" spans="1:7">
      <c r="F20" s="103"/>
    </row>
    <row r="21" spans="1:7">
      <c r="A21" s="176" t="s">
        <v>327</v>
      </c>
      <c r="B21" s="22" t="s">
        <v>202</v>
      </c>
      <c r="C21" s="23">
        <f>VLOOKUP(A21,TB.XLSX!A:E,3,FALSE)-VLOOKUP(A21,TB.XLSX!A:E,4,FALSE)</f>
        <v>0</v>
      </c>
      <c r="F21" s="103"/>
    </row>
    <row r="22" spans="1:7" ht="13.5">
      <c r="B22" s="165" t="s">
        <v>7</v>
      </c>
      <c r="C22" s="23">
        <f>+C21</f>
        <v>0</v>
      </c>
      <c r="E22" s="28">
        <f>-'PAYE-NIC'!E103</f>
        <v>0</v>
      </c>
      <c r="F22" s="103" t="str">
        <f>IF(ROUND(C22-E22,2)=0,"OK",C22-E22)</f>
        <v>OK</v>
      </c>
    </row>
    <row r="23" spans="1:7">
      <c r="F23" s="103"/>
    </row>
    <row r="24" spans="1:7">
      <c r="F24" s="103"/>
    </row>
    <row r="25" spans="1:7">
      <c r="A25" s="238" t="s">
        <v>390</v>
      </c>
      <c r="B25" s="22" t="s">
        <v>203</v>
      </c>
      <c r="C25" s="23">
        <f>IF(ISNA(VLOOKUP(A25,TB.XLSX!A:A,1,FALSE)),0,VLOOKUP(A25,TB.XLSX!A:E,3,FALSE)-VLOOKUP(A25,TB.XLSX!A:E,4,FALSE))</f>
        <v>0</v>
      </c>
      <c r="E25" s="2"/>
      <c r="F25" s="2"/>
    </row>
    <row r="26" spans="1:7">
      <c r="C26" s="23">
        <f>+C25</f>
        <v>0</v>
      </c>
      <c r="E26" s="163"/>
      <c r="F26" s="103" t="str">
        <f>IF(ROUND(C25-E26,2)=0,"OK",C25-E26)</f>
        <v>OK</v>
      </c>
    </row>
    <row r="27" spans="1:7">
      <c r="F27" s="103"/>
    </row>
    <row r="28" spans="1:7">
      <c r="F28" s="103"/>
    </row>
    <row r="29" spans="1:7">
      <c r="F29" s="103"/>
    </row>
    <row r="30" spans="1:7">
      <c r="B30" s="26" t="s">
        <v>9</v>
      </c>
      <c r="C30" s="29">
        <f>+C14+C19+C22+C26</f>
        <v>0</v>
      </c>
      <c r="E30" s="29">
        <f>+E14+E19+E22+E26</f>
        <v>0</v>
      </c>
      <c r="F30" s="103" t="str">
        <f>IF(C30-E30=0,"OK",C30-E30)</f>
        <v>OK</v>
      </c>
    </row>
    <row r="34" spans="3:6">
      <c r="C34" s="2"/>
      <c r="D34" s="2"/>
      <c r="E34" s="2"/>
      <c r="F34" s="2"/>
    </row>
    <row r="35" spans="3:6">
      <c r="C35" s="2"/>
      <c r="D35" s="2"/>
      <c r="E35" s="2"/>
      <c r="F35" s="2"/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pageSetUpPr fitToPage="1"/>
  </sheetPr>
  <dimension ref="A1:AA18"/>
  <sheetViews>
    <sheetView showGridLines="0" topLeftCell="A4" zoomScaleNormal="100" workbookViewId="0">
      <selection activeCell="E10" sqref="E10"/>
    </sheetView>
  </sheetViews>
  <sheetFormatPr defaultRowHeight="12.75"/>
  <cols>
    <col min="1" max="1" width="8.140625" style="175" customWidth="1"/>
    <col min="2" max="2" width="26" style="22" customWidth="1"/>
    <col min="3" max="3" width="11.7109375" style="1" customWidth="1"/>
    <col min="4" max="4" width="4.42578125" style="1" customWidth="1"/>
    <col min="5" max="5" width="11" style="1" customWidth="1"/>
    <col min="6" max="6" width="8.7109375" style="1" customWidth="1"/>
    <col min="7" max="27" width="9.140625" style="1"/>
    <col min="28" max="16384" width="9.140625" style="2"/>
  </cols>
  <sheetData>
    <row r="1" spans="1:6" ht="18.75">
      <c r="A1" s="174"/>
      <c r="B1" s="94" t="s">
        <v>193</v>
      </c>
    </row>
    <row r="4" spans="1:6">
      <c r="C4" s="24"/>
      <c r="E4" s="24" t="s">
        <v>195</v>
      </c>
    </row>
    <row r="5" spans="1:6">
      <c r="C5" s="25" t="s">
        <v>194</v>
      </c>
      <c r="E5" s="25" t="s">
        <v>196</v>
      </c>
    </row>
    <row r="6" spans="1:6">
      <c r="F6" s="103"/>
    </row>
    <row r="7" spans="1:6">
      <c r="A7" s="175" t="s">
        <v>398</v>
      </c>
      <c r="B7" s="22" t="str">
        <f>VLOOKUP(A7,TB.XLSX!A:D,2,FALSE)</f>
        <v>Hire Purchase</v>
      </c>
      <c r="C7" s="23">
        <f>IF(ISNA(VLOOKUP(A7,TB.XLSX!A:A,1,FALSE)),0,VLOOKUP(A7,TB.XLSX!A:E,3,FALSE)-VLOOKUP(A7,TB.XLSX!A:E,4,FALSE))</f>
        <v>0</v>
      </c>
      <c r="E7" s="163"/>
      <c r="F7" s="103" t="str">
        <f>IF(C7-E7=0,"OK",C7-E7)</f>
        <v>OK</v>
      </c>
    </row>
    <row r="8" spans="1:6">
      <c r="F8" s="103"/>
    </row>
    <row r="9" spans="1:6">
      <c r="A9" s="238" t="s">
        <v>391</v>
      </c>
      <c r="B9" s="22" t="s">
        <v>204</v>
      </c>
      <c r="C9" s="23">
        <f>IF(ISNA(VLOOKUP(A9,TB.XLSX!A:A,1,FALSE)),0,VLOOKUP(A9,TB.XLSX!A:E,3,FALSE)-VLOOKUP(A9,TB.XLSX!A:E,4,FALSE))</f>
        <v>0</v>
      </c>
      <c r="F9" s="103"/>
    </row>
    <row r="10" spans="1:6">
      <c r="A10" s="176"/>
      <c r="B10" s="22" t="s">
        <v>8</v>
      </c>
      <c r="C10" s="23">
        <f>+C9</f>
        <v>0</v>
      </c>
      <c r="E10" s="161"/>
      <c r="F10" s="103" t="str">
        <f>IF(C10-E10=0,"OK",C10-E10)</f>
        <v>OK</v>
      </c>
    </row>
    <row r="11" spans="1:6">
      <c r="C11" s="103"/>
      <c r="D11" s="103"/>
      <c r="E11" s="103"/>
      <c r="F11" s="103"/>
    </row>
    <row r="13" spans="1:6">
      <c r="A13" s="175" t="s">
        <v>367</v>
      </c>
      <c r="B13" s="22" t="str">
        <f>VLOOKUP(A13,TB.XLSX!A:D,2,FALSE)</f>
        <v>Ordinary Shares</v>
      </c>
      <c r="C13" s="23">
        <f>IF(ISNA(VLOOKUP(A13,TB.XLSX!A:A,1,FALSE)),0,VLOOKUP(A13,TB.XLSX!A:E,3,FALSE)-VLOOKUP(A13,TB.XLSX!A:E,4,FALSE))</f>
        <v>0</v>
      </c>
      <c r="E13" s="28">
        <f>Misc!G11</f>
        <v>0</v>
      </c>
      <c r="F13" s="103" t="str">
        <f>IF(C13-E13=0,"OK",C13-E13)</f>
        <v>OK</v>
      </c>
    </row>
    <row r="15" spans="1:6">
      <c r="A15" s="175" t="s">
        <v>368</v>
      </c>
      <c r="B15" s="22" t="str">
        <f>VLOOKUP(A15,TB.XLSX!A:D,2,FALSE)</f>
        <v>General Reserve</v>
      </c>
      <c r="C15" s="23">
        <f>IF(ISNA(VLOOKUP(A15,TB.XLSX!A:A,1,FALSE)),0,VLOOKUP(A15,TB.XLSX!A:E,3,FALSE)-VLOOKUP(A15,TB.XLSX!A:E,4,FALSE))</f>
        <v>0</v>
      </c>
      <c r="E15" s="28">
        <f>+Misc!G17</f>
        <v>0</v>
      </c>
      <c r="F15" s="103" t="str">
        <f>IF(C15-E15=0,"OK",C15-E15)</f>
        <v>OK</v>
      </c>
    </row>
    <row r="18" spans="2:6">
      <c r="B18" s="26" t="s">
        <v>10</v>
      </c>
      <c r="C18" s="29">
        <f>+C13+C15</f>
        <v>0</v>
      </c>
      <c r="D18" s="27"/>
      <c r="E18" s="29">
        <f>+E13+E15</f>
        <v>0</v>
      </c>
      <c r="F18" s="27" t="str">
        <f>IF(C18-E18=0,"OK",C18-E18)</f>
        <v>OK</v>
      </c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>
    <pageSetUpPr fitToPage="1"/>
  </sheetPr>
  <dimension ref="A1:Q34"/>
  <sheetViews>
    <sheetView showGridLines="0" workbookViewId="0">
      <selection activeCell="H14" sqref="H14"/>
    </sheetView>
  </sheetViews>
  <sheetFormatPr defaultRowHeight="11.25"/>
  <cols>
    <col min="1" max="1" width="10" style="114" customWidth="1"/>
    <col min="2" max="2" width="13.42578125" style="114" customWidth="1"/>
    <col min="3" max="3" width="12.140625" style="114" customWidth="1"/>
    <col min="4" max="4" width="5.85546875" style="114" customWidth="1"/>
    <col min="5" max="5" width="5.42578125" style="131" customWidth="1"/>
    <col min="6" max="6" width="6.28515625" style="131" bestFit="1" customWidth="1"/>
    <col min="7" max="8" width="6.28515625" style="131" customWidth="1"/>
    <col min="9" max="9" width="9.7109375" style="114" customWidth="1"/>
    <col min="10" max="10" width="8.140625" style="114" customWidth="1"/>
    <col min="11" max="11" width="10.28515625" style="114" customWidth="1"/>
    <col min="12" max="12" width="9.42578125" style="114" customWidth="1"/>
    <col min="13" max="13" width="4.85546875" style="114" customWidth="1"/>
    <col min="14" max="14" width="2.42578125" style="114" customWidth="1"/>
    <col min="15" max="15" width="10" style="114" customWidth="1"/>
    <col min="16" max="17" width="7.42578125" style="117" customWidth="1"/>
    <col min="18" max="16384" width="9.140625" style="114"/>
  </cols>
  <sheetData>
    <row r="1" spans="1:17">
      <c r="A1" s="109" t="s">
        <v>210</v>
      </c>
      <c r="B1" s="110"/>
      <c r="C1" s="111">
        <v>0</v>
      </c>
      <c r="D1" s="111">
        <v>1400</v>
      </c>
      <c r="E1" s="112">
        <v>2001</v>
      </c>
      <c r="F1" s="113"/>
      <c r="G1" s="113"/>
      <c r="H1" s="113"/>
      <c r="J1" s="109" t="s">
        <v>211</v>
      </c>
      <c r="K1" s="115">
        <v>38626</v>
      </c>
      <c r="L1" s="116"/>
      <c r="M1" s="116"/>
      <c r="O1" s="116"/>
      <c r="P1" s="117" t="s">
        <v>13</v>
      </c>
      <c r="Q1" s="117">
        <f>ROUND(Q4/3,2)</f>
        <v>0</v>
      </c>
    </row>
    <row r="2" spans="1:17">
      <c r="A2" s="118"/>
      <c r="B2" s="119" t="s">
        <v>212</v>
      </c>
      <c r="C2" s="120">
        <v>246</v>
      </c>
      <c r="D2" s="120">
        <v>311</v>
      </c>
      <c r="E2" s="121">
        <v>457</v>
      </c>
      <c r="F2" s="113"/>
      <c r="G2" s="113"/>
      <c r="H2" s="113"/>
      <c r="J2" s="122" t="s">
        <v>213</v>
      </c>
      <c r="K2" s="123">
        <v>38686</v>
      </c>
      <c r="L2" s="116"/>
      <c r="M2" s="116"/>
      <c r="O2" s="116"/>
    </row>
    <row r="3" spans="1:17" ht="12" thickBot="1">
      <c r="A3" s="124"/>
      <c r="B3" s="125" t="s">
        <v>214</v>
      </c>
      <c r="C3" s="126">
        <v>236</v>
      </c>
      <c r="D3" s="126">
        <v>236</v>
      </c>
      <c r="E3" s="127">
        <v>300</v>
      </c>
      <c r="F3" s="113"/>
      <c r="G3" s="113"/>
      <c r="H3" s="113"/>
      <c r="J3" s="128" t="s">
        <v>215</v>
      </c>
      <c r="K3" s="129">
        <f>+K2-K1+1</f>
        <v>61</v>
      </c>
      <c r="L3" s="130"/>
      <c r="M3" s="130"/>
      <c r="N3" s="130"/>
      <c r="O3" s="130"/>
      <c r="P3" s="113" t="s">
        <v>216</v>
      </c>
      <c r="Q3" s="113">
        <f>ROUND(Q5/1.175,2)</f>
        <v>0</v>
      </c>
    </row>
    <row r="4" spans="1:17">
      <c r="P4" s="113" t="s">
        <v>217</v>
      </c>
      <c r="Q4" s="132">
        <f>Q5-Q3</f>
        <v>0</v>
      </c>
    </row>
    <row r="5" spans="1:17">
      <c r="P5" s="113" t="s">
        <v>210</v>
      </c>
      <c r="Q5" s="132">
        <f>SUM(Q8:Q12)</f>
        <v>0</v>
      </c>
    </row>
    <row r="6" spans="1:17">
      <c r="A6" s="133" t="s">
        <v>218</v>
      </c>
      <c r="B6" s="134"/>
      <c r="C6" s="134"/>
      <c r="D6" s="134"/>
      <c r="E6" s="135"/>
      <c r="F6" s="120"/>
      <c r="G6" s="120" t="s">
        <v>219</v>
      </c>
      <c r="H6" s="120"/>
      <c r="I6" s="134"/>
      <c r="J6" s="134"/>
      <c r="K6" s="134"/>
      <c r="L6" s="134"/>
      <c r="M6" s="134"/>
      <c r="N6" s="134"/>
      <c r="O6" s="134"/>
      <c r="P6" s="120" t="s">
        <v>220</v>
      </c>
      <c r="Q6" s="120" t="s">
        <v>216</v>
      </c>
    </row>
    <row r="7" spans="1:17">
      <c r="A7" s="133" t="s">
        <v>221</v>
      </c>
      <c r="B7" s="133" t="s">
        <v>222</v>
      </c>
      <c r="C7" s="133" t="s">
        <v>223</v>
      </c>
      <c r="D7" s="133" t="s">
        <v>3</v>
      </c>
      <c r="E7" s="136" t="s">
        <v>224</v>
      </c>
      <c r="F7" s="120"/>
      <c r="G7" s="120"/>
      <c r="H7" s="120"/>
      <c r="I7" s="133" t="s">
        <v>211</v>
      </c>
      <c r="J7" s="133" t="s">
        <v>213</v>
      </c>
      <c r="K7" s="133" t="s">
        <v>211</v>
      </c>
      <c r="L7" s="133" t="s">
        <v>213</v>
      </c>
      <c r="M7" s="133" t="s">
        <v>215</v>
      </c>
      <c r="N7" s="134"/>
      <c r="O7" s="134"/>
      <c r="P7" s="120" t="s">
        <v>225</v>
      </c>
      <c r="Q7" s="120" t="s">
        <v>225</v>
      </c>
    </row>
    <row r="8" spans="1:17">
      <c r="A8" s="137" t="s">
        <v>226</v>
      </c>
      <c r="B8" s="114" t="s">
        <v>227</v>
      </c>
      <c r="C8" s="114" t="s">
        <v>228</v>
      </c>
      <c r="D8" s="114" t="s">
        <v>214</v>
      </c>
      <c r="E8" s="114">
        <v>1968</v>
      </c>
      <c r="F8" s="114">
        <f>23015+250</f>
        <v>23265</v>
      </c>
      <c r="G8" s="114">
        <v>158</v>
      </c>
      <c r="H8" s="138">
        <f>MIN(FLOOR((MAX((G8-140)/5))+15,1)/100+IF(D8="d",0.03,0),0.35)</f>
        <v>0.21</v>
      </c>
      <c r="I8" s="139">
        <v>40406</v>
      </c>
      <c r="J8" s="139"/>
      <c r="K8" s="140">
        <f>MAX(I8,$K$1)</f>
        <v>40406</v>
      </c>
      <c r="L8" s="140">
        <f>IF(J8="",$K$2,J8)</f>
        <v>38686</v>
      </c>
      <c r="M8" s="141">
        <f>MAX(0,L8-$K8+1)</f>
        <v>0</v>
      </c>
      <c r="N8" s="141">
        <f>IF(D8="P",1,2)</f>
        <v>2</v>
      </c>
      <c r="O8" s="142"/>
      <c r="P8" s="142"/>
      <c r="Q8" s="143"/>
    </row>
    <row r="9" spans="1:17" ht="12" thickBot="1">
      <c r="A9" s="144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</row>
    <row r="10" spans="1:17" ht="12" thickTop="1"/>
    <row r="14" spans="1:17">
      <c r="F14" s="117"/>
      <c r="G14" s="117"/>
      <c r="H14" s="117"/>
    </row>
    <row r="15" spans="1:17">
      <c r="F15" s="117"/>
      <c r="G15" s="117"/>
      <c r="H15" s="117"/>
    </row>
    <row r="16" spans="1:17">
      <c r="F16" s="117"/>
      <c r="G16" s="117"/>
      <c r="H16" s="117"/>
    </row>
    <row r="17" spans="6:8">
      <c r="F17" s="117"/>
      <c r="G17" s="117"/>
      <c r="H17" s="117"/>
    </row>
    <row r="18" spans="6:8">
      <c r="F18" s="117"/>
      <c r="G18" s="117"/>
      <c r="H18" s="117"/>
    </row>
    <row r="19" spans="6:8">
      <c r="F19" s="117"/>
      <c r="G19" s="117"/>
      <c r="H19" s="117"/>
    </row>
    <row r="20" spans="6:8">
      <c r="F20" s="117"/>
      <c r="G20" s="117"/>
      <c r="H20" s="117"/>
    </row>
    <row r="21" spans="6:8">
      <c r="F21" s="117"/>
      <c r="G21" s="117"/>
      <c r="H21" s="117"/>
    </row>
    <row r="22" spans="6:8">
      <c r="F22" s="117"/>
      <c r="G22" s="117"/>
      <c r="H22" s="117"/>
    </row>
    <row r="23" spans="6:8">
      <c r="F23" s="117"/>
      <c r="G23" s="117"/>
      <c r="H23" s="117"/>
    </row>
    <row r="24" spans="6:8">
      <c r="F24" s="117"/>
      <c r="G24" s="117"/>
      <c r="H24" s="117"/>
    </row>
    <row r="25" spans="6:8">
      <c r="F25" s="117"/>
      <c r="G25" s="117"/>
      <c r="H25" s="117"/>
    </row>
    <row r="26" spans="6:8">
      <c r="F26" s="117"/>
      <c r="G26" s="117"/>
      <c r="H26" s="117"/>
    </row>
    <row r="27" spans="6:8">
      <c r="F27" s="117"/>
      <c r="G27" s="117"/>
      <c r="H27" s="117"/>
    </row>
    <row r="28" spans="6:8">
      <c r="F28" s="117"/>
      <c r="G28" s="117"/>
      <c r="H28" s="117"/>
    </row>
    <row r="29" spans="6:8">
      <c r="F29" s="117"/>
      <c r="G29" s="117"/>
      <c r="H29" s="117"/>
    </row>
    <row r="30" spans="6:8">
      <c r="F30" s="117"/>
      <c r="G30" s="117"/>
      <c r="H30" s="117"/>
    </row>
    <row r="31" spans="6:8">
      <c r="F31" s="117"/>
      <c r="G31" s="117"/>
      <c r="H31" s="117"/>
    </row>
    <row r="32" spans="6:8">
      <c r="F32" s="117"/>
      <c r="G32" s="117"/>
      <c r="H32" s="117"/>
    </row>
    <row r="33" spans="6:8">
      <c r="F33" s="117"/>
      <c r="G33" s="117"/>
      <c r="H33" s="117"/>
    </row>
    <row r="34" spans="6:8">
      <c r="F34" s="117"/>
      <c r="G34" s="117"/>
      <c r="H34" s="117"/>
    </row>
  </sheetData>
  <phoneticPr fontId="30" type="noConversion"/>
  <pageMargins left="0.39" right="0.38" top="0.69" bottom="0.83" header="0.4" footer="0.5"/>
  <pageSetup paperSize="9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pageSetUpPr fitToPage="1"/>
  </sheetPr>
  <dimension ref="A1:J106"/>
  <sheetViews>
    <sheetView showGridLines="0" zoomScaleNormal="100" workbookViewId="0">
      <selection activeCell="C2" sqref="C2"/>
    </sheetView>
  </sheetViews>
  <sheetFormatPr defaultRowHeight="12" customHeight="1"/>
  <cols>
    <col min="1" max="1" width="13.140625" style="65" customWidth="1"/>
    <col min="2" max="2" width="20.140625" style="47" customWidth="1"/>
    <col min="3" max="3" width="6.28515625" style="47" customWidth="1"/>
    <col min="4" max="4" width="12.140625" style="47" customWidth="1"/>
    <col min="5" max="5" width="12.140625" style="39" customWidth="1"/>
    <col min="6" max="6" width="10.7109375" style="47" customWidth="1"/>
    <col min="7" max="7" width="12.140625" style="47" customWidth="1"/>
    <col min="8" max="8" width="1.85546875" style="47" customWidth="1"/>
    <col min="9" max="9" width="8.140625" style="47" customWidth="1"/>
    <col min="10" max="16384" width="9.140625" style="47"/>
  </cols>
  <sheetData>
    <row r="1" spans="1:9" ht="21" customHeight="1">
      <c r="C1" s="90" t="s">
        <v>426</v>
      </c>
    </row>
    <row r="2" spans="1:9" ht="12" customHeight="1">
      <c r="C2" s="79"/>
    </row>
    <row r="3" spans="1:9" ht="15" customHeight="1">
      <c r="A3" s="240" t="s">
        <v>11</v>
      </c>
      <c r="B3" s="241"/>
      <c r="C3" s="48"/>
      <c r="D3" s="244" t="s">
        <v>12</v>
      </c>
      <c r="E3" s="244"/>
      <c r="F3" s="244" t="s">
        <v>13</v>
      </c>
      <c r="G3" s="245"/>
    </row>
    <row r="4" spans="1:9" ht="9" customHeight="1">
      <c r="A4" s="242"/>
      <c r="B4" s="243"/>
      <c r="C4" s="49"/>
      <c r="D4" s="30" t="s">
        <v>14</v>
      </c>
      <c r="E4" s="30" t="s">
        <v>15</v>
      </c>
      <c r="F4" s="30" t="s">
        <v>14</v>
      </c>
      <c r="G4" s="31" t="s">
        <v>15</v>
      </c>
    </row>
    <row r="5" spans="1:9" ht="15" customHeight="1">
      <c r="A5" s="32"/>
      <c r="B5" s="192"/>
      <c r="C5" s="49"/>
      <c r="D5" s="30"/>
      <c r="E5" s="30"/>
      <c r="F5" s="30"/>
      <c r="G5" s="31"/>
    </row>
    <row r="6" spans="1:9" ht="15" customHeight="1">
      <c r="A6" s="32"/>
      <c r="B6" s="192"/>
      <c r="C6" s="49"/>
      <c r="D6" s="30"/>
      <c r="E6" s="30"/>
      <c r="F6" s="30"/>
      <c r="G6" s="31"/>
    </row>
    <row r="7" spans="1:9" ht="2.25" customHeight="1">
      <c r="A7" s="32"/>
      <c r="B7" s="192"/>
      <c r="C7" s="49"/>
      <c r="D7" s="30"/>
      <c r="E7" s="30"/>
      <c r="F7" s="30"/>
      <c r="G7" s="31"/>
    </row>
    <row r="8" spans="1:9" ht="12" hidden="1" customHeight="1">
      <c r="A8" s="149" t="s">
        <v>275</v>
      </c>
      <c r="B8" s="150"/>
      <c r="C8" s="150"/>
      <c r="D8" s="37"/>
      <c r="E8" s="38"/>
      <c r="F8" s="74"/>
      <c r="G8" s="152"/>
    </row>
    <row r="9" spans="1:9" ht="12" hidden="1" customHeight="1">
      <c r="A9" s="149" t="s">
        <v>274</v>
      </c>
      <c r="B9" s="150"/>
      <c r="C9" s="150"/>
      <c r="D9" s="37"/>
      <c r="E9" s="38"/>
      <c r="F9" s="74"/>
      <c r="G9" s="152"/>
    </row>
    <row r="10" spans="1:9" ht="12" hidden="1" customHeight="1">
      <c r="A10" s="149" t="s">
        <v>242</v>
      </c>
      <c r="B10" s="150"/>
      <c r="C10" s="150"/>
      <c r="D10" s="37"/>
      <c r="E10" s="38"/>
      <c r="F10" s="74"/>
      <c r="G10" s="152"/>
    </row>
    <row r="11" spans="1:9" ht="12" hidden="1" customHeight="1">
      <c r="A11" s="193" t="s">
        <v>276</v>
      </c>
      <c r="B11" s="194"/>
      <c r="C11" s="194"/>
      <c r="D11" s="195">
        <f>6820.8-6820.8</f>
        <v>0</v>
      </c>
      <c r="E11" s="195">
        <f>11864.47-11864.47</f>
        <v>0</v>
      </c>
      <c r="F11" s="74"/>
      <c r="G11" s="152"/>
    </row>
    <row r="12" spans="1:9" ht="12" customHeight="1">
      <c r="A12" s="153"/>
      <c r="B12" s="196"/>
      <c r="C12" s="154"/>
      <c r="D12" s="35"/>
      <c r="E12" s="36"/>
      <c r="F12" s="155"/>
      <c r="G12" s="156"/>
    </row>
    <row r="13" spans="1:9" ht="12" customHeight="1">
      <c r="A13" s="149"/>
      <c r="B13" s="150"/>
      <c r="C13" s="150"/>
      <c r="D13" s="37"/>
      <c r="E13" s="38"/>
      <c r="F13" s="74"/>
      <c r="G13" s="152"/>
    </row>
    <row r="14" spans="1:9" ht="12" customHeight="1">
      <c r="A14" s="149"/>
      <c r="B14" s="150"/>
      <c r="C14" s="150"/>
      <c r="D14" s="37"/>
      <c r="E14" s="38"/>
      <c r="F14" s="74"/>
      <c r="G14" s="152"/>
    </row>
    <row r="15" spans="1:9" ht="12" customHeight="1">
      <c r="A15" s="149"/>
      <c r="B15" s="150"/>
      <c r="C15" s="150"/>
      <c r="D15" s="159"/>
      <c r="E15" s="158"/>
      <c r="F15" s="74"/>
      <c r="G15" s="152"/>
      <c r="I15" s="39"/>
    </row>
    <row r="16" spans="1:9" ht="12" customHeight="1">
      <c r="A16" s="149"/>
      <c r="B16" s="150"/>
      <c r="C16" s="150"/>
      <c r="D16" s="159"/>
      <c r="E16" s="158"/>
      <c r="F16" s="74"/>
      <c r="G16" s="152"/>
      <c r="I16" s="39">
        <f>+F16+G16</f>
        <v>0</v>
      </c>
    </row>
    <row r="17" spans="1:10" ht="12" customHeight="1">
      <c r="A17" s="149"/>
      <c r="B17" s="150"/>
      <c r="C17" s="150"/>
      <c r="D17" s="157"/>
      <c r="E17" s="157"/>
      <c r="F17" s="74"/>
      <c r="G17" s="152"/>
      <c r="I17" s="39"/>
    </row>
    <row r="18" spans="1:10" ht="12" customHeight="1">
      <c r="A18" s="149"/>
      <c r="B18" s="150"/>
      <c r="C18" s="151"/>
      <c r="D18" s="157"/>
      <c r="E18" s="157"/>
      <c r="F18" s="74"/>
      <c r="G18" s="152"/>
      <c r="I18" s="39"/>
    </row>
    <row r="19" spans="1:10" ht="12" customHeight="1">
      <c r="A19" s="149"/>
      <c r="B19" s="150"/>
      <c r="C19" s="150"/>
      <c r="D19" s="157"/>
      <c r="E19" s="157"/>
      <c r="F19" s="74"/>
      <c r="G19" s="152"/>
      <c r="I19" s="39"/>
    </row>
    <row r="20" spans="1:10" ht="12" customHeight="1">
      <c r="A20" s="149"/>
      <c r="B20" s="150"/>
      <c r="C20" s="150"/>
      <c r="D20" s="157"/>
      <c r="E20" s="157"/>
      <c r="F20" s="74"/>
      <c r="G20" s="152"/>
      <c r="I20" s="39"/>
    </row>
    <row r="21" spans="1:10" ht="12" customHeight="1">
      <c r="A21" s="149"/>
      <c r="B21" s="150"/>
      <c r="C21" s="150"/>
      <c r="D21" s="157"/>
      <c r="E21" s="157"/>
      <c r="F21" s="74"/>
      <c r="G21" s="152"/>
      <c r="I21" s="39"/>
    </row>
    <row r="22" spans="1:10" ht="12" customHeight="1">
      <c r="A22" s="149"/>
      <c r="B22" s="150"/>
      <c r="C22" s="150"/>
      <c r="D22" s="160"/>
      <c r="E22" s="157"/>
      <c r="F22" s="74"/>
      <c r="G22" s="152"/>
      <c r="I22" s="39">
        <f>+F22+G22</f>
        <v>0</v>
      </c>
    </row>
    <row r="23" spans="1:10" ht="12" customHeight="1">
      <c r="A23" s="149"/>
      <c r="B23" s="150"/>
      <c r="C23" s="150"/>
      <c r="D23" s="159"/>
      <c r="E23" s="158"/>
      <c r="F23" s="74"/>
      <c r="G23" s="152"/>
      <c r="I23" s="39"/>
    </row>
    <row r="24" spans="1:10" ht="12" customHeight="1">
      <c r="A24" s="149"/>
      <c r="B24" s="150"/>
      <c r="C24" s="150"/>
      <c r="D24" s="159"/>
      <c r="E24" s="158"/>
      <c r="F24" s="74"/>
      <c r="G24" s="152"/>
      <c r="I24" s="39"/>
    </row>
    <row r="25" spans="1:10" ht="12" customHeight="1">
      <c r="A25" s="149"/>
      <c r="B25" s="150"/>
      <c r="C25" s="150"/>
      <c r="D25" s="159"/>
      <c r="E25" s="158"/>
      <c r="F25" s="74"/>
      <c r="G25" s="152"/>
    </row>
    <row r="26" spans="1:10" ht="12" customHeight="1">
      <c r="A26" s="149"/>
      <c r="B26" s="150"/>
      <c r="C26" s="150"/>
      <c r="D26" s="159"/>
      <c r="E26" s="158"/>
      <c r="F26" s="74"/>
      <c r="G26" s="152"/>
    </row>
    <row r="27" spans="1:10" ht="12" customHeight="1">
      <c r="A27" s="149"/>
      <c r="B27" s="150"/>
      <c r="C27" s="150"/>
      <c r="D27" s="159"/>
      <c r="E27" s="158"/>
      <c r="F27" s="74"/>
      <c r="G27" s="152"/>
      <c r="I27" s="39">
        <f>+F27+G27</f>
        <v>0</v>
      </c>
    </row>
    <row r="28" spans="1:10" ht="12" customHeight="1">
      <c r="A28" s="149"/>
      <c r="B28" s="150"/>
      <c r="C28" s="151"/>
      <c r="D28" s="157"/>
      <c r="E28" s="157"/>
      <c r="F28" s="74"/>
      <c r="G28" s="152"/>
    </row>
    <row r="29" spans="1:10" ht="12" customHeight="1">
      <c r="A29" s="149"/>
      <c r="B29" s="150"/>
      <c r="C29" s="151"/>
      <c r="D29" s="157"/>
      <c r="E29" s="157"/>
      <c r="F29" s="74"/>
      <c r="G29" s="152"/>
    </row>
    <row r="30" spans="1:10" ht="12" customHeight="1">
      <c r="A30" s="149"/>
      <c r="B30" s="150"/>
      <c r="C30" s="150"/>
      <c r="D30" s="157"/>
      <c r="E30" s="157"/>
      <c r="F30" s="74"/>
      <c r="G30" s="152"/>
    </row>
    <row r="31" spans="1:10" ht="12" customHeight="1">
      <c r="A31" s="149"/>
      <c r="B31" s="150"/>
      <c r="C31" s="150"/>
      <c r="D31" s="157"/>
      <c r="E31" s="157"/>
      <c r="F31" s="74"/>
      <c r="G31" s="152"/>
    </row>
    <row r="32" spans="1:10" ht="12" customHeight="1">
      <c r="A32" s="149"/>
      <c r="B32" s="150"/>
      <c r="C32" s="150"/>
      <c r="D32" s="167"/>
      <c r="E32" s="168"/>
      <c r="F32" s="74"/>
      <c r="G32" s="152"/>
      <c r="I32" s="39">
        <f>+F32+G32</f>
        <v>0</v>
      </c>
      <c r="J32" s="39"/>
    </row>
    <row r="33" spans="1:9" ht="12" customHeight="1">
      <c r="A33" s="149"/>
      <c r="B33" s="150"/>
      <c r="C33" s="150"/>
      <c r="D33" s="159"/>
      <c r="E33" s="158"/>
      <c r="F33" s="74"/>
      <c r="G33" s="152"/>
    </row>
    <row r="34" spans="1:9" ht="12" customHeight="1">
      <c r="A34" s="149"/>
      <c r="B34" s="150"/>
      <c r="C34" s="150"/>
      <c r="D34" s="159"/>
      <c r="E34" s="158"/>
      <c r="F34" s="74"/>
      <c r="G34" s="152"/>
    </row>
    <row r="35" spans="1:9" ht="12" customHeight="1">
      <c r="A35" s="149"/>
      <c r="B35" s="150"/>
      <c r="C35" s="150"/>
      <c r="D35" s="159"/>
      <c r="E35" s="158"/>
      <c r="F35" s="74"/>
      <c r="G35" s="152"/>
    </row>
    <row r="36" spans="1:9" ht="12" customHeight="1">
      <c r="A36" s="149"/>
      <c r="B36" s="150"/>
      <c r="C36" s="150"/>
      <c r="D36" s="159"/>
      <c r="E36" s="158"/>
      <c r="F36" s="74"/>
      <c r="G36" s="152"/>
    </row>
    <row r="37" spans="1:9" ht="12" customHeight="1">
      <c r="A37" s="149"/>
      <c r="B37" s="150"/>
      <c r="C37" s="150"/>
      <c r="D37" s="159"/>
      <c r="E37" s="158"/>
      <c r="F37" s="74"/>
      <c r="G37" s="152"/>
      <c r="I37" s="39"/>
    </row>
    <row r="38" spans="1:9" ht="12" customHeight="1">
      <c r="A38" s="149"/>
      <c r="B38" s="150"/>
      <c r="C38" s="150"/>
      <c r="D38" s="159"/>
      <c r="E38" s="158"/>
      <c r="F38" s="74"/>
      <c r="G38" s="152"/>
      <c r="I38" s="39">
        <f>+F38+G38</f>
        <v>0</v>
      </c>
    </row>
    <row r="39" spans="1:9" ht="12" customHeight="1">
      <c r="A39" s="149"/>
      <c r="B39" s="150"/>
      <c r="C39" s="151"/>
      <c r="D39" s="157"/>
      <c r="E39" s="157"/>
      <c r="F39" s="74"/>
      <c r="G39" s="152"/>
    </row>
    <row r="40" spans="1:9" ht="12" customHeight="1">
      <c r="A40" s="149"/>
      <c r="B40" s="150"/>
      <c r="C40" s="151"/>
      <c r="D40" s="157"/>
      <c r="E40" s="157"/>
      <c r="F40" s="74"/>
      <c r="G40" s="152"/>
    </row>
    <row r="41" spans="1:9" ht="12" customHeight="1">
      <c r="A41" s="149"/>
      <c r="B41" s="150"/>
      <c r="C41" s="150"/>
      <c r="D41" s="157"/>
      <c r="E41" s="157"/>
      <c r="F41" s="74"/>
      <c r="G41" s="152"/>
    </row>
    <row r="42" spans="1:9" ht="12" customHeight="1">
      <c r="A42" s="149"/>
      <c r="B42" s="150"/>
      <c r="C42" s="150"/>
      <c r="D42" s="157"/>
      <c r="E42" s="157"/>
      <c r="F42" s="74"/>
      <c r="G42" s="152"/>
    </row>
    <row r="43" spans="1:9" ht="12" customHeight="1">
      <c r="A43" s="149"/>
      <c r="B43" s="150"/>
      <c r="C43" s="150"/>
      <c r="D43" s="160"/>
      <c r="E43" s="157"/>
      <c r="F43" s="74"/>
      <c r="G43" s="169"/>
      <c r="H43" s="54"/>
      <c r="I43" s="39">
        <f>+F43+G43</f>
        <v>0</v>
      </c>
    </row>
    <row r="44" spans="1:9" ht="12" customHeight="1">
      <c r="A44" s="149"/>
      <c r="B44" s="150"/>
      <c r="C44" s="150"/>
      <c r="D44" s="159"/>
      <c r="E44" s="158"/>
      <c r="F44" s="74"/>
      <c r="G44" s="169"/>
      <c r="H44" s="54"/>
      <c r="I44" s="39"/>
    </row>
    <row r="45" spans="1:9" ht="12" customHeight="1">
      <c r="A45" s="149"/>
      <c r="B45" s="150"/>
      <c r="C45" s="150"/>
      <c r="D45" s="159"/>
      <c r="E45" s="158"/>
      <c r="F45" s="74"/>
      <c r="G45" s="152"/>
      <c r="H45" s="54"/>
    </row>
    <row r="46" spans="1:9" ht="12" customHeight="1">
      <c r="A46" s="149"/>
      <c r="B46" s="150"/>
      <c r="C46" s="150"/>
      <c r="D46" s="159"/>
      <c r="E46" s="158"/>
      <c r="F46" s="74"/>
      <c r="G46" s="152"/>
    </row>
    <row r="47" spans="1:9" ht="12" customHeight="1">
      <c r="A47" s="149"/>
      <c r="B47" s="150"/>
      <c r="C47" s="150"/>
      <c r="D47" s="159"/>
      <c r="E47" s="158"/>
      <c r="F47" s="74"/>
      <c r="G47" s="152"/>
    </row>
    <row r="48" spans="1:9" ht="12" customHeight="1">
      <c r="A48" s="149"/>
      <c r="B48" s="150"/>
      <c r="C48" s="150"/>
      <c r="D48" s="159"/>
      <c r="E48" s="158"/>
      <c r="F48" s="74"/>
      <c r="G48" s="152"/>
      <c r="I48" s="47">
        <f>+F48+G48</f>
        <v>0</v>
      </c>
    </row>
    <row r="49" spans="1:9" ht="12" customHeight="1">
      <c r="A49" s="149"/>
      <c r="B49" s="150"/>
      <c r="C49" s="150"/>
      <c r="D49" s="159"/>
      <c r="E49" s="158"/>
      <c r="F49" s="74"/>
      <c r="G49" s="152"/>
    </row>
    <row r="50" spans="1:9" ht="12" customHeight="1">
      <c r="A50" s="149"/>
      <c r="B50" s="150"/>
      <c r="C50" s="150"/>
      <c r="D50" s="157"/>
      <c r="E50" s="157"/>
      <c r="F50" s="74"/>
      <c r="G50" s="152"/>
      <c r="I50" s="39"/>
    </row>
    <row r="51" spans="1:9" ht="12" customHeight="1">
      <c r="A51" s="149"/>
      <c r="B51" s="150"/>
      <c r="C51" s="150"/>
      <c r="D51" s="157"/>
      <c r="E51" s="157"/>
      <c r="F51" s="74"/>
      <c r="G51" s="152"/>
    </row>
    <row r="52" spans="1:9" ht="12" customHeight="1">
      <c r="A52" s="149"/>
      <c r="B52" s="150"/>
      <c r="C52" s="150"/>
      <c r="D52" s="157"/>
      <c r="E52" s="157"/>
      <c r="F52" s="74"/>
      <c r="G52" s="152"/>
    </row>
    <row r="53" spans="1:9" ht="12" customHeight="1">
      <c r="A53" s="149"/>
      <c r="B53" s="150"/>
      <c r="C53" s="150"/>
      <c r="D53" s="157"/>
      <c r="E53" s="157"/>
      <c r="F53" s="74"/>
      <c r="G53" s="152"/>
    </row>
    <row r="54" spans="1:9" ht="12" customHeight="1">
      <c r="A54" s="149"/>
      <c r="B54" s="150"/>
      <c r="C54" s="150"/>
      <c r="D54" s="157"/>
      <c r="E54" s="157"/>
      <c r="F54" s="74"/>
      <c r="G54" s="152"/>
      <c r="I54" s="39">
        <f>+F54+G54</f>
        <v>0</v>
      </c>
    </row>
    <row r="55" spans="1:9" ht="12" customHeight="1">
      <c r="A55" s="149"/>
      <c r="B55" s="150"/>
      <c r="C55" s="150"/>
      <c r="D55" s="159"/>
      <c r="E55" s="158"/>
      <c r="F55" s="39"/>
      <c r="G55" s="152"/>
      <c r="I55" s="39"/>
    </row>
    <row r="56" spans="1:9" ht="12" customHeight="1">
      <c r="A56" s="149"/>
      <c r="B56" s="150"/>
      <c r="C56" s="150"/>
      <c r="D56" s="159"/>
      <c r="E56" s="158"/>
      <c r="F56" s="74"/>
      <c r="G56" s="152"/>
    </row>
    <row r="57" spans="1:9" ht="12" customHeight="1">
      <c r="A57" s="149"/>
      <c r="B57" s="150"/>
      <c r="C57" s="150"/>
      <c r="D57" s="159"/>
      <c r="E57" s="158"/>
      <c r="F57" s="74"/>
      <c r="G57" s="152"/>
    </row>
    <row r="58" spans="1:9" ht="12" customHeight="1">
      <c r="A58" s="149"/>
      <c r="B58" s="150"/>
      <c r="C58" s="150"/>
      <c r="D58" s="159"/>
      <c r="E58" s="158"/>
      <c r="F58" s="74"/>
      <c r="G58" s="152"/>
    </row>
    <row r="59" spans="1:9" ht="12" customHeight="1">
      <c r="A59" s="149"/>
      <c r="B59" s="150"/>
      <c r="C59" s="150"/>
      <c r="D59" s="159"/>
      <c r="E59" s="158"/>
      <c r="F59" s="74"/>
      <c r="G59" s="152"/>
      <c r="I59" s="39">
        <f>+F59+G59</f>
        <v>0</v>
      </c>
    </row>
    <row r="60" spans="1:9" ht="12" customHeight="1">
      <c r="A60" s="149" t="s">
        <v>246</v>
      </c>
      <c r="B60" s="150">
        <v>45292</v>
      </c>
      <c r="C60" s="150"/>
      <c r="D60" s="160"/>
      <c r="E60" s="157"/>
      <c r="F60" s="74"/>
      <c r="G60" s="152"/>
      <c r="I60" s="39"/>
    </row>
    <row r="61" spans="1:9" ht="12" customHeight="1">
      <c r="A61" s="149" t="s">
        <v>245</v>
      </c>
      <c r="B61" s="150">
        <v>45292</v>
      </c>
      <c r="C61" s="150"/>
      <c r="D61" s="160"/>
      <c r="E61" s="157"/>
      <c r="F61" s="74"/>
      <c r="G61" s="152"/>
      <c r="H61" s="39"/>
      <c r="I61" s="39"/>
    </row>
    <row r="62" spans="1:9" ht="12" customHeight="1">
      <c r="A62" s="149" t="s">
        <v>229</v>
      </c>
      <c r="B62" s="150">
        <v>45292</v>
      </c>
      <c r="C62" s="150"/>
      <c r="D62" s="160"/>
      <c r="E62" s="157"/>
      <c r="F62" s="74"/>
      <c r="G62" s="152"/>
    </row>
    <row r="63" spans="1:9" ht="12" customHeight="1">
      <c r="A63" s="149" t="s">
        <v>230</v>
      </c>
      <c r="B63" s="150">
        <v>45292</v>
      </c>
      <c r="C63" s="150"/>
      <c r="D63" s="160"/>
      <c r="E63" s="157"/>
      <c r="F63" s="74"/>
      <c r="G63" s="152"/>
    </row>
    <row r="64" spans="1:9" ht="11.25" customHeight="1">
      <c r="A64" s="149" t="s">
        <v>232</v>
      </c>
      <c r="B64" s="150">
        <v>45292</v>
      </c>
      <c r="C64" s="150"/>
      <c r="D64" s="160"/>
      <c r="E64" s="157"/>
      <c r="F64" s="74"/>
      <c r="G64" s="152"/>
      <c r="I64" s="39"/>
    </row>
    <row r="65" spans="1:9" ht="12" customHeight="1">
      <c r="A65" s="149" t="s">
        <v>231</v>
      </c>
      <c r="B65" s="150">
        <v>45292</v>
      </c>
      <c r="C65" s="150"/>
      <c r="D65" s="160"/>
      <c r="E65" s="157"/>
      <c r="F65" s="74">
        <f>SUM(D60:D65)</f>
        <v>0</v>
      </c>
      <c r="G65" s="152">
        <f>SUM(E60:E65)</f>
        <v>0</v>
      </c>
      <c r="I65" s="39">
        <f>+F65+G65</f>
        <v>0</v>
      </c>
    </row>
    <row r="66" spans="1:9" ht="12" customHeight="1">
      <c r="A66" s="149" t="s">
        <v>233</v>
      </c>
      <c r="B66" s="150">
        <v>45323</v>
      </c>
      <c r="C66" s="150"/>
      <c r="D66" s="159"/>
      <c r="E66" s="158"/>
      <c r="F66" s="74"/>
      <c r="G66" s="152"/>
      <c r="H66" s="39"/>
      <c r="I66" s="39"/>
    </row>
    <row r="67" spans="1:9" ht="12" customHeight="1">
      <c r="A67" s="149" t="s">
        <v>234</v>
      </c>
      <c r="B67" s="150">
        <v>45323</v>
      </c>
      <c r="C67" s="150"/>
      <c r="D67" s="159"/>
      <c r="E67" s="158"/>
      <c r="F67" s="74"/>
      <c r="G67" s="152"/>
    </row>
    <row r="68" spans="1:9" ht="12" customHeight="1">
      <c r="A68" s="149" t="s">
        <v>235</v>
      </c>
      <c r="B68" s="150">
        <v>45323</v>
      </c>
      <c r="C68" s="150"/>
      <c r="D68" s="159"/>
      <c r="E68" s="158"/>
      <c r="F68" s="74"/>
      <c r="G68" s="152"/>
    </row>
    <row r="69" spans="1:9" ht="12" customHeight="1">
      <c r="A69" s="149" t="s">
        <v>237</v>
      </c>
      <c r="B69" s="150">
        <v>45323</v>
      </c>
      <c r="C69" s="150"/>
      <c r="D69" s="159"/>
      <c r="E69" s="158"/>
      <c r="F69" s="74">
        <f>SUM(D66:D69)</f>
        <v>0</v>
      </c>
      <c r="G69" s="152">
        <f>SUM(E66:E69)</f>
        <v>0</v>
      </c>
      <c r="I69" s="39">
        <f>+F69+G69</f>
        <v>0</v>
      </c>
    </row>
    <row r="70" spans="1:9" ht="12" customHeight="1">
      <c r="A70" s="149" t="s">
        <v>236</v>
      </c>
      <c r="B70" s="150">
        <v>45353</v>
      </c>
      <c r="C70" s="150"/>
      <c r="D70" s="160"/>
      <c r="E70" s="157"/>
      <c r="F70" s="74"/>
      <c r="G70" s="152"/>
      <c r="H70" s="39"/>
      <c r="I70" s="39"/>
    </row>
    <row r="71" spans="1:9" ht="12" customHeight="1">
      <c r="A71" s="149" t="s">
        <v>238</v>
      </c>
      <c r="B71" s="150">
        <v>45353</v>
      </c>
      <c r="C71" s="150"/>
      <c r="D71" s="160"/>
      <c r="E71" s="157"/>
      <c r="F71" s="74"/>
      <c r="G71" s="152"/>
      <c r="H71" s="39"/>
      <c r="I71" s="39"/>
    </row>
    <row r="72" spans="1:9" ht="12" customHeight="1">
      <c r="A72" s="149" t="s">
        <v>239</v>
      </c>
      <c r="B72" s="150">
        <v>45353</v>
      </c>
      <c r="C72" s="150"/>
      <c r="D72" s="160"/>
      <c r="E72" s="157"/>
      <c r="F72" s="74"/>
      <c r="G72" s="152"/>
      <c r="H72" s="39"/>
      <c r="I72" s="39"/>
    </row>
    <row r="73" spans="1:9" ht="12" customHeight="1">
      <c r="A73" s="149" t="s">
        <v>240</v>
      </c>
      <c r="B73" s="150">
        <v>45353</v>
      </c>
      <c r="C73" s="150"/>
      <c r="D73" s="160"/>
      <c r="E73" s="157"/>
      <c r="F73" s="74"/>
      <c r="G73" s="152"/>
    </row>
    <row r="74" spans="1:9" ht="12" customHeight="1">
      <c r="A74" s="149" t="s">
        <v>241</v>
      </c>
      <c r="B74" s="150">
        <v>45353</v>
      </c>
      <c r="C74" s="150"/>
      <c r="D74" s="160"/>
      <c r="E74" s="157"/>
      <c r="F74" s="74"/>
      <c r="G74" s="152"/>
    </row>
    <row r="75" spans="1:9" ht="12" customHeight="1">
      <c r="A75" s="149" t="s">
        <v>242</v>
      </c>
      <c r="B75" s="150">
        <v>45353</v>
      </c>
      <c r="C75" s="150"/>
      <c r="D75" s="160"/>
      <c r="E75" s="157"/>
      <c r="F75" s="74"/>
      <c r="G75" s="152"/>
      <c r="I75" s="39"/>
    </row>
    <row r="76" spans="1:9" ht="12" customHeight="1">
      <c r="A76" s="149"/>
      <c r="B76" s="150"/>
      <c r="C76" s="150"/>
      <c r="D76" s="160"/>
      <c r="E76" s="157"/>
      <c r="F76" s="74"/>
      <c r="G76" s="152"/>
      <c r="I76" s="39"/>
    </row>
    <row r="77" spans="1:9" ht="12" customHeight="1">
      <c r="A77" s="149"/>
      <c r="B77" s="150"/>
      <c r="C77" s="150"/>
      <c r="D77" s="160"/>
      <c r="E77" s="157"/>
      <c r="F77" s="74">
        <f>SUM(D70:D77)</f>
        <v>0</v>
      </c>
      <c r="G77" s="152">
        <f>SUM(E70:E77)</f>
        <v>0</v>
      </c>
      <c r="I77" s="39">
        <f>+F77+G77</f>
        <v>0</v>
      </c>
    </row>
    <row r="78" spans="1:9" ht="12" customHeight="1">
      <c r="A78" s="33"/>
      <c r="B78" s="34"/>
      <c r="C78" s="34"/>
      <c r="D78" s="35"/>
      <c r="E78" s="36"/>
      <c r="F78" s="35"/>
      <c r="G78" s="80"/>
    </row>
    <row r="79" spans="1:9" ht="12" customHeight="1">
      <c r="A79" s="40" t="s">
        <v>247</v>
      </c>
      <c r="B79" s="41"/>
      <c r="C79" s="41"/>
      <c r="D79" s="42"/>
      <c r="E79" s="43"/>
      <c r="F79" s="42"/>
      <c r="G79" s="81"/>
      <c r="H79" s="39"/>
      <c r="I79" s="39"/>
    </row>
    <row r="80" spans="1:9" ht="12" customHeight="1">
      <c r="A80" s="40" t="s">
        <v>248</v>
      </c>
      <c r="B80" s="41"/>
      <c r="C80" s="41"/>
      <c r="D80" s="42"/>
      <c r="E80" s="43"/>
      <c r="F80" s="42"/>
      <c r="G80" s="81"/>
      <c r="H80" s="39"/>
      <c r="I80" s="39"/>
    </row>
    <row r="81" spans="1:9" ht="12" customHeight="1">
      <c r="A81" s="44" t="s">
        <v>209</v>
      </c>
      <c r="B81" s="45"/>
      <c r="C81" s="45"/>
      <c r="D81" s="45">
        <f>SUM(D3:D80)</f>
        <v>0</v>
      </c>
      <c r="E81" s="45">
        <f>SUM(E3:E80)</f>
        <v>0</v>
      </c>
      <c r="F81" s="45">
        <f>SUM(F3:F80)</f>
        <v>0</v>
      </c>
      <c r="G81" s="46">
        <f>SUM(G3:G80)</f>
        <v>0</v>
      </c>
      <c r="H81" s="39"/>
      <c r="I81" s="39"/>
    </row>
    <row r="82" spans="1:9" ht="12" customHeight="1">
      <c r="A82" s="47"/>
      <c r="D82" s="89"/>
      <c r="E82" s="89"/>
    </row>
    <row r="83" spans="1:9" ht="12" customHeight="1">
      <c r="A83" s="47"/>
      <c r="D83" s="93"/>
      <c r="E83" s="93"/>
    </row>
    <row r="84" spans="1:9" ht="8.25" customHeight="1">
      <c r="A84" s="39"/>
      <c r="B84" s="39"/>
      <c r="C84" s="39"/>
      <c r="D84" s="77"/>
      <c r="E84" s="77"/>
      <c r="F84" s="39"/>
      <c r="G84" s="39"/>
    </row>
    <row r="85" spans="1:9" ht="12" customHeight="1">
      <c r="A85" s="240" t="s">
        <v>16</v>
      </c>
      <c r="B85" s="241"/>
      <c r="C85" s="48"/>
      <c r="D85" s="244" t="s">
        <v>12</v>
      </c>
      <c r="E85" s="244"/>
      <c r="F85" s="244" t="s">
        <v>13</v>
      </c>
      <c r="G85" s="245"/>
    </row>
    <row r="86" spans="1:9" ht="12" customHeight="1">
      <c r="A86" s="242"/>
      <c r="B86" s="243"/>
      <c r="C86" s="49"/>
      <c r="D86" s="30" t="s">
        <v>14</v>
      </c>
      <c r="E86" s="162" t="s">
        <v>15</v>
      </c>
      <c r="F86" s="30" t="s">
        <v>14</v>
      </c>
      <c r="G86" s="31" t="s">
        <v>15</v>
      </c>
    </row>
    <row r="87" spans="1:9" ht="12" customHeight="1">
      <c r="A87" s="50">
        <v>43196</v>
      </c>
      <c r="B87" s="51" t="s">
        <v>16</v>
      </c>
      <c r="C87" s="51"/>
      <c r="D87" s="51"/>
      <c r="E87" s="146"/>
      <c r="F87" s="51"/>
      <c r="G87" s="52"/>
    </row>
    <row r="88" spans="1:9" ht="12" customHeight="1">
      <c r="A88" s="91">
        <f>A87+30</f>
        <v>43226</v>
      </c>
      <c r="B88" s="53" t="s">
        <v>16</v>
      </c>
      <c r="C88" s="53"/>
      <c r="D88" s="53"/>
      <c r="E88" s="54"/>
      <c r="F88" s="53"/>
      <c r="G88" s="55"/>
      <c r="I88" s="39"/>
    </row>
    <row r="89" spans="1:9" ht="12" customHeight="1">
      <c r="A89" s="91">
        <f t="shared" ref="A89:A98" si="0">A88+30</f>
        <v>43256</v>
      </c>
      <c r="B89" s="53" t="s">
        <v>16</v>
      </c>
      <c r="C89" s="53"/>
      <c r="D89" s="53"/>
      <c r="E89" s="54"/>
      <c r="F89" s="53"/>
      <c r="G89" s="55"/>
      <c r="I89" s="39"/>
    </row>
    <row r="90" spans="1:9" ht="12" customHeight="1">
      <c r="A90" s="91">
        <f t="shared" si="0"/>
        <v>43286</v>
      </c>
      <c r="B90" s="53" t="s">
        <v>16</v>
      </c>
      <c r="C90" s="53"/>
      <c r="D90" s="53"/>
      <c r="E90" s="54"/>
      <c r="F90" s="53"/>
      <c r="G90" s="55"/>
      <c r="I90" s="39"/>
    </row>
    <row r="91" spans="1:9" ht="12" customHeight="1">
      <c r="A91" s="91">
        <f t="shared" si="0"/>
        <v>43316</v>
      </c>
      <c r="B91" s="53" t="s">
        <v>16</v>
      </c>
      <c r="C91" s="53"/>
      <c r="D91" s="53"/>
      <c r="E91" s="54"/>
      <c r="F91" s="53"/>
      <c r="G91" s="55"/>
      <c r="I91" s="39"/>
    </row>
    <row r="92" spans="1:9" ht="12" customHeight="1">
      <c r="A92" s="91">
        <f t="shared" si="0"/>
        <v>43346</v>
      </c>
      <c r="B92" s="53" t="s">
        <v>16</v>
      </c>
      <c r="C92" s="53"/>
      <c r="D92" s="53"/>
      <c r="E92" s="54"/>
      <c r="F92" s="53"/>
      <c r="G92" s="55"/>
      <c r="I92" s="39"/>
    </row>
    <row r="93" spans="1:9" ht="12" customHeight="1">
      <c r="A93" s="91">
        <f t="shared" si="0"/>
        <v>43376</v>
      </c>
      <c r="B93" s="53" t="s">
        <v>16</v>
      </c>
      <c r="C93" s="53"/>
      <c r="D93" s="53"/>
      <c r="E93" s="54"/>
      <c r="F93" s="56"/>
      <c r="G93" s="57"/>
      <c r="I93" s="39"/>
    </row>
    <row r="94" spans="1:9" ht="12" customHeight="1">
      <c r="A94" s="91">
        <f t="shared" si="0"/>
        <v>43406</v>
      </c>
      <c r="B94" s="53" t="s">
        <v>16</v>
      </c>
      <c r="C94" s="53"/>
      <c r="D94" s="53"/>
      <c r="E94" s="54"/>
      <c r="F94" s="53"/>
      <c r="G94" s="55"/>
      <c r="I94" s="39"/>
    </row>
    <row r="95" spans="1:9" ht="12" customHeight="1">
      <c r="A95" s="91">
        <f t="shared" si="0"/>
        <v>43436</v>
      </c>
      <c r="B95" s="53" t="s">
        <v>16</v>
      </c>
      <c r="C95" s="53"/>
      <c r="D95" s="53"/>
      <c r="E95" s="54"/>
      <c r="F95" s="53"/>
      <c r="G95" s="55"/>
    </row>
    <row r="96" spans="1:9" ht="12" customHeight="1">
      <c r="A96" s="91">
        <f t="shared" si="0"/>
        <v>43466</v>
      </c>
      <c r="B96" s="53" t="s">
        <v>16</v>
      </c>
      <c r="C96" s="53"/>
      <c r="D96" s="53"/>
      <c r="E96" s="54"/>
      <c r="F96" s="53"/>
      <c r="G96" s="55"/>
    </row>
    <row r="97" spans="1:7" ht="12" customHeight="1">
      <c r="A97" s="91">
        <f>A96+40</f>
        <v>43506</v>
      </c>
      <c r="B97" s="53" t="s">
        <v>16</v>
      </c>
      <c r="C97" s="53"/>
      <c r="D97" s="53"/>
      <c r="E97" s="54"/>
      <c r="F97" s="53"/>
      <c r="G97" s="55"/>
    </row>
    <row r="98" spans="1:7" ht="12" customHeight="1">
      <c r="A98" s="91">
        <f t="shared" si="0"/>
        <v>43536</v>
      </c>
      <c r="B98" s="53" t="s">
        <v>16</v>
      </c>
      <c r="C98" s="53"/>
      <c r="D98" s="53"/>
      <c r="E98" s="54"/>
      <c r="F98" s="53"/>
      <c r="G98" s="55"/>
    </row>
    <row r="99" spans="1:7" ht="12" customHeight="1">
      <c r="A99" s="92"/>
      <c r="B99" s="58"/>
      <c r="C99" s="58"/>
      <c r="D99" s="58"/>
      <c r="E99" s="59"/>
      <c r="F99" s="58"/>
      <c r="G99" s="60"/>
    </row>
    <row r="100" spans="1:7" ht="12" customHeight="1">
      <c r="A100" s="61"/>
      <c r="B100" s="53"/>
      <c r="C100" s="53"/>
      <c r="D100" s="53"/>
      <c r="E100" s="54"/>
      <c r="F100" s="53"/>
      <c r="G100" s="54"/>
    </row>
    <row r="101" spans="1:7" ht="12" customHeight="1">
      <c r="A101" s="62"/>
      <c r="B101" s="63" t="s">
        <v>17</v>
      </c>
      <c r="C101" s="63"/>
      <c r="D101" s="63">
        <f>SUM(D88:D99)</f>
        <v>0</v>
      </c>
      <c r="E101" s="63">
        <f>SUM(E88:E99)</f>
        <v>0</v>
      </c>
      <c r="F101" s="63">
        <f>+F92+F98</f>
        <v>0</v>
      </c>
      <c r="G101" s="64">
        <f>+G92+G98</f>
        <v>0</v>
      </c>
    </row>
    <row r="102" spans="1:7" ht="12" customHeight="1">
      <c r="E102" s="47"/>
    </row>
    <row r="103" spans="1:7" s="82" customFormat="1" ht="12" customHeight="1">
      <c r="A103" s="66"/>
      <c r="B103" s="67" t="s">
        <v>18</v>
      </c>
      <c r="C103" s="67"/>
      <c r="D103" s="67"/>
      <c r="E103" s="67">
        <f>D81+E81-E101-D101</f>
        <v>0</v>
      </c>
      <c r="F103" s="68"/>
      <c r="G103" s="69"/>
    </row>
    <row r="104" spans="1:7" s="82" customFormat="1" ht="12" customHeight="1">
      <c r="A104" s="70"/>
      <c r="B104" s="71" t="s">
        <v>19</v>
      </c>
      <c r="C104" s="71"/>
      <c r="D104" s="71"/>
      <c r="E104" s="72">
        <f>-'Current Liabilities'!C21</f>
        <v>0</v>
      </c>
      <c r="F104" s="47"/>
      <c r="G104" s="73"/>
    </row>
    <row r="105" spans="1:7" s="82" customFormat="1" ht="12" customHeight="1">
      <c r="A105" s="70"/>
      <c r="B105" s="74" t="s">
        <v>249</v>
      </c>
      <c r="C105" s="74"/>
      <c r="D105" s="74"/>
      <c r="E105" s="74">
        <f>+E103-E104</f>
        <v>0</v>
      </c>
      <c r="F105" s="47"/>
      <c r="G105" s="73"/>
    </row>
    <row r="106" spans="1:7" ht="12" customHeight="1">
      <c r="A106" s="75"/>
      <c r="B106" s="76"/>
      <c r="C106" s="76"/>
      <c r="D106" s="77"/>
      <c r="E106" s="77"/>
      <c r="F106" s="76"/>
      <c r="G106" s="78"/>
    </row>
  </sheetData>
  <mergeCells count="6">
    <mergeCell ref="A3:B4"/>
    <mergeCell ref="D3:E3"/>
    <mergeCell ref="F3:G3"/>
    <mergeCell ref="A85:B86"/>
    <mergeCell ref="D85:E85"/>
    <mergeCell ref="F85:G85"/>
  </mergeCells>
  <phoneticPr fontId="0" type="noConversion"/>
  <pageMargins left="0.15748031496062992" right="0.15748031496062992" top="0.39370078740157483" bottom="0.39370078740157483" header="0.31496062992125984" footer="0.31496062992125984"/>
  <pageSetup scale="5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showGridLines="0" workbookViewId="0">
      <selection activeCell="G20" sqref="G20:G21"/>
    </sheetView>
  </sheetViews>
  <sheetFormatPr defaultRowHeight="12.75"/>
  <cols>
    <col min="3" max="3" width="11" customWidth="1"/>
    <col min="4" max="4" width="10.7109375" bestFit="1" customWidth="1"/>
    <col min="5" max="5" width="11.140625" customWidth="1"/>
    <col min="6" max="6" width="10.7109375" bestFit="1" customWidth="1"/>
  </cols>
  <sheetData>
    <row r="1" spans="1:7">
      <c r="A1" s="106" t="s">
        <v>263</v>
      </c>
    </row>
    <row r="2" spans="1:7">
      <c r="A2" s="106"/>
    </row>
    <row r="3" spans="1:7">
      <c r="D3" s="84" t="s">
        <v>267</v>
      </c>
      <c r="E3" s="84" t="s">
        <v>270</v>
      </c>
      <c r="F3" s="84" t="s">
        <v>271</v>
      </c>
      <c r="G3" s="84" t="s">
        <v>268</v>
      </c>
    </row>
    <row r="4" spans="1:7">
      <c r="A4" s="210" t="s">
        <v>360</v>
      </c>
      <c r="B4" s="18" t="s">
        <v>260</v>
      </c>
      <c r="D4" s="18">
        <f>SUMIF(A:A,"CJNL",D:D)+SUMIF(A:A,"BREC",D:D)+SUMIF(A:A,"SINV",D:D)+SUMIF(A:A,"SCRN",D:D)</f>
        <v>0</v>
      </c>
      <c r="E4" s="18">
        <f>SUMIF(A:A,"CJNL",E:E)+SUMIF(A:A,"BREC",E:E)+SUMIF(A:A,"SINV",E:E)+SUMIF(A:A,"SCRN",E:E)</f>
        <v>0</v>
      </c>
      <c r="F4" s="18">
        <f>IF(ISNA(VLOOKUP(A4,TB.XLSX!A:A,1,FALSE)),0,VLOOKUP(A4,TB.XLSX!A:E,3,FALSE)-VLOOKUP(A4,TB.XLSX!A:E,4,FALSE))</f>
        <v>0</v>
      </c>
      <c r="G4" s="18">
        <f>+E4-'Current Liabilities'!C16</f>
        <v>0</v>
      </c>
    </row>
    <row r="5" spans="1:7">
      <c r="A5" s="210" t="s">
        <v>361</v>
      </c>
      <c r="B5" s="18" t="s">
        <v>261</v>
      </c>
      <c r="D5" s="18">
        <f>SUMIF(A:A,"BPAY",D:D)+SUMIF(A:A,"DJNL",D:D)+SUMIF(A:A,"PINV",D:D)+SUMIF(A:A,"PCRN",D:D)</f>
        <v>0</v>
      </c>
      <c r="E5" s="18">
        <f>SUMIF(A:A,"BPAY",E:E)+SUMIF(A:A,"DJNL",E:E)+SUMIF(A:A,"PINV",E:E)+SUMIF(A:A,"PCRN",E:E)</f>
        <v>0</v>
      </c>
      <c r="F5" s="18">
        <f>IF(ISNA(VLOOKUP(A5,TB.XLSX!A:A,1,FALSE)),0,VLOOKUP(A5,TB.XLSX!A:E,3,FALSE)-VLOOKUP(A5,TB.XLSX!A:E,4,FALSE))</f>
        <v>0</v>
      </c>
      <c r="G5" s="18">
        <f>+E5-'Current Liabilities'!C17</f>
        <v>0</v>
      </c>
    </row>
    <row r="6" spans="1:7">
      <c r="A6" s="18" t="s">
        <v>201</v>
      </c>
      <c r="B6" s="18" t="s">
        <v>201</v>
      </c>
      <c r="D6" s="18"/>
      <c r="E6" s="189"/>
      <c r="F6" s="18"/>
      <c r="G6" s="18"/>
    </row>
    <row r="7" spans="1:7">
      <c r="A7" s="172" t="s">
        <v>262</v>
      </c>
      <c r="B7" s="18"/>
      <c r="D7" s="172">
        <f>SUM(D4:D6)</f>
        <v>0</v>
      </c>
      <c r="E7" s="172">
        <f>+E4+E5+E6</f>
        <v>0</v>
      </c>
      <c r="F7" s="172">
        <f>+F4+F5+F6</f>
        <v>0</v>
      </c>
      <c r="G7" s="18"/>
    </row>
    <row r="8" spans="1:7">
      <c r="A8" s="186"/>
      <c r="B8" s="18"/>
      <c r="D8" s="186"/>
      <c r="E8" s="186"/>
      <c r="F8" s="18"/>
      <c r="G8" s="18"/>
    </row>
    <row r="9" spans="1:7">
      <c r="D9" s="179"/>
      <c r="E9" s="179"/>
      <c r="F9" s="179"/>
    </row>
    <row r="10" spans="1:7">
      <c r="A10" s="263" t="s">
        <v>3</v>
      </c>
      <c r="B10" s="263" t="s">
        <v>255</v>
      </c>
      <c r="C10" s="263" t="s">
        <v>256</v>
      </c>
      <c r="D10" s="264" t="s">
        <v>257</v>
      </c>
      <c r="E10" s="264" t="s">
        <v>258</v>
      </c>
      <c r="F10" s="264" t="s">
        <v>259</v>
      </c>
      <c r="G10" s="259"/>
    </row>
    <row r="11" spans="1:7">
      <c r="G11" s="187"/>
    </row>
    <row r="12" spans="1:7">
      <c r="G12" s="187"/>
    </row>
    <row r="13" spans="1:7">
      <c r="G13" s="187"/>
    </row>
    <row r="14" spans="1:7">
      <c r="G14" s="187"/>
    </row>
    <row r="15" spans="1:7">
      <c r="G15" s="187"/>
    </row>
    <row r="16" spans="1:7">
      <c r="G16" s="187"/>
    </row>
    <row r="17" spans="1:7">
      <c r="G17" s="187"/>
    </row>
    <row r="18" spans="1:7">
      <c r="G18" s="187"/>
    </row>
    <row r="19" spans="1:7">
      <c r="G19" s="187"/>
    </row>
    <row r="20" spans="1:7">
      <c r="A20" t="s">
        <v>252</v>
      </c>
      <c r="D20">
        <v>0</v>
      </c>
      <c r="E20">
        <v>0</v>
      </c>
      <c r="F20">
        <v>0</v>
      </c>
      <c r="G20" s="187"/>
    </row>
    <row r="21" spans="1:7">
      <c r="G21" s="187"/>
    </row>
    <row r="22" spans="1:7">
      <c r="G22" s="187"/>
    </row>
    <row r="23" spans="1:7">
      <c r="G23" s="187"/>
    </row>
    <row r="24" spans="1:7">
      <c r="A24" s="173"/>
      <c r="B24" s="173"/>
      <c r="C24" s="173"/>
      <c r="D24" s="173"/>
      <c r="E24" s="173"/>
      <c r="F24" s="173"/>
      <c r="G24" s="187"/>
    </row>
    <row r="25" spans="1:7">
      <c r="A25" s="173"/>
      <c r="B25" s="173"/>
      <c r="C25" s="173"/>
      <c r="D25" s="173"/>
      <c r="E25" s="173"/>
      <c r="F25" s="173"/>
      <c r="G25" s="187"/>
    </row>
    <row r="26" spans="1:7">
      <c r="A26" s="173"/>
      <c r="B26" s="173"/>
      <c r="C26" s="173"/>
      <c r="D26" s="173"/>
      <c r="E26" s="173"/>
      <c r="F26" s="173"/>
      <c r="G26" s="187"/>
    </row>
    <row r="27" spans="1:7">
      <c r="A27" s="173"/>
      <c r="B27" s="173"/>
      <c r="C27" s="173"/>
      <c r="D27" s="173"/>
      <c r="E27" s="173"/>
      <c r="F27" s="173"/>
      <c r="G27" s="187"/>
    </row>
    <row r="28" spans="1:7">
      <c r="A28" s="173"/>
      <c r="B28" s="173"/>
      <c r="C28" s="173"/>
      <c r="D28" s="173"/>
      <c r="E28" s="173"/>
      <c r="F28" s="173"/>
      <c r="G28" s="187"/>
    </row>
    <row r="29" spans="1:7">
      <c r="A29" s="173"/>
      <c r="B29" s="173"/>
      <c r="C29" s="173"/>
      <c r="D29" s="173"/>
      <c r="E29" s="173"/>
      <c r="F29" s="173"/>
      <c r="G29" s="187"/>
    </row>
    <row r="30" spans="1:7">
      <c r="A30" s="173"/>
      <c r="B30" s="173"/>
      <c r="C30" s="173"/>
      <c r="D30" s="173"/>
      <c r="E30" s="173"/>
      <c r="F30" s="173"/>
    </row>
    <row r="31" spans="1:7">
      <c r="A31" s="173"/>
      <c r="B31" s="173"/>
      <c r="C31" s="173"/>
      <c r="D31" s="173"/>
      <c r="E31" s="173"/>
      <c r="F31" s="173"/>
    </row>
    <row r="32" spans="1:7">
      <c r="A32" s="173"/>
      <c r="B32" s="173"/>
      <c r="C32" s="173"/>
      <c r="D32" s="173"/>
      <c r="E32" s="173"/>
      <c r="F32" s="173"/>
    </row>
    <row r="33" spans="1:6">
      <c r="A33" s="173"/>
      <c r="B33" s="173"/>
      <c r="C33" s="173"/>
      <c r="D33" s="173"/>
      <c r="E33" s="173"/>
      <c r="F33" s="173"/>
    </row>
    <row r="35" spans="1:6">
      <c r="A35" s="184" t="s">
        <v>252</v>
      </c>
      <c r="B35" s="184"/>
      <c r="C35" s="184"/>
      <c r="D35" s="185">
        <f>SUM(D11:D34)</f>
        <v>0</v>
      </c>
      <c r="E35" s="185">
        <f>SUM(E11:E34)</f>
        <v>0</v>
      </c>
      <c r="F35" s="185">
        <f>SUM(F11:F34)</f>
        <v>0</v>
      </c>
    </row>
  </sheetData>
  <phoneticPr fontId="3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2:I21"/>
  <sheetViews>
    <sheetView showGridLines="0" workbookViewId="0">
      <selection activeCell="G22" sqref="G22"/>
    </sheetView>
  </sheetViews>
  <sheetFormatPr defaultRowHeight="12.75"/>
  <cols>
    <col min="1" max="1" width="7.28515625" customWidth="1"/>
    <col min="2" max="2" width="5.140625" customWidth="1"/>
    <col min="3" max="3" width="13.42578125" style="201" customWidth="1"/>
    <col min="4" max="4" width="11.28515625" style="180" customWidth="1"/>
    <col min="5" max="5" width="22.28515625" customWidth="1"/>
    <col min="6" max="6" width="4" customWidth="1"/>
    <col min="7" max="7" width="12.28515625" style="85" customWidth="1"/>
    <col min="8" max="8" width="16.42578125" customWidth="1"/>
    <col min="9" max="9" width="10.140625" customWidth="1"/>
    <col min="18" max="18" width="11.140625" customWidth="1"/>
  </cols>
  <sheetData>
    <row r="2" spans="1:9" ht="13.5" thickBot="1">
      <c r="A2" s="83" t="s">
        <v>396</v>
      </c>
    </row>
    <row r="3" spans="1:9">
      <c r="A3" s="21" t="s">
        <v>2</v>
      </c>
      <c r="B3" s="21" t="s">
        <v>3</v>
      </c>
      <c r="C3" s="202" t="s">
        <v>4</v>
      </c>
      <c r="D3" s="21" t="s">
        <v>5</v>
      </c>
      <c r="E3" s="21" t="s">
        <v>6</v>
      </c>
      <c r="F3" s="21"/>
      <c r="G3" s="104" t="s">
        <v>183</v>
      </c>
    </row>
    <row r="4" spans="1:9">
      <c r="A4" s="88"/>
      <c r="B4" s="17"/>
      <c r="C4" s="203"/>
      <c r="D4" s="170"/>
      <c r="E4" s="17"/>
      <c r="G4" s="18"/>
    </row>
    <row r="5" spans="1:9">
      <c r="A5" s="88"/>
      <c r="B5" s="17"/>
      <c r="C5" s="203"/>
      <c r="D5" s="170"/>
      <c r="E5" s="204"/>
    </row>
    <row r="6" spans="1:9" ht="13.5" thickBot="1">
      <c r="A6" s="88"/>
      <c r="B6" s="17"/>
      <c r="C6" s="203"/>
      <c r="D6" s="170"/>
      <c r="E6" s="17"/>
      <c r="F6" s="18"/>
      <c r="G6" s="20"/>
    </row>
    <row r="7" spans="1:9">
      <c r="G7" s="85">
        <f>SUM(G5:G6)</f>
        <v>0</v>
      </c>
    </row>
    <row r="9" spans="1:9" ht="13.5" thickBot="1">
      <c r="A9" s="83" t="s">
        <v>370</v>
      </c>
    </row>
    <row r="10" spans="1:9">
      <c r="A10" s="21" t="s">
        <v>2</v>
      </c>
      <c r="B10" s="21" t="s">
        <v>3</v>
      </c>
      <c r="C10" s="202" t="s">
        <v>4</v>
      </c>
      <c r="D10" s="21" t="s">
        <v>5</v>
      </c>
      <c r="E10" s="21" t="s">
        <v>6</v>
      </c>
      <c r="F10" s="21"/>
      <c r="G10" s="104" t="s">
        <v>183</v>
      </c>
    </row>
    <row r="11" spans="1:9">
      <c r="E11" s="205" t="s">
        <v>369</v>
      </c>
      <c r="G11" s="200">
        <v>0</v>
      </c>
      <c r="H11" s="18"/>
      <c r="I11" s="18"/>
    </row>
    <row r="12" spans="1:9">
      <c r="G12" s="18"/>
      <c r="H12" s="18"/>
      <c r="I12" s="18"/>
    </row>
    <row r="13" spans="1:9">
      <c r="G13" s="18"/>
    </row>
    <row r="14" spans="1:9">
      <c r="G14" s="18"/>
    </row>
    <row r="15" spans="1:9" ht="13.5" thickBot="1">
      <c r="A15" s="83" t="s">
        <v>371</v>
      </c>
    </row>
    <row r="16" spans="1:9">
      <c r="A16" s="21" t="s">
        <v>2</v>
      </c>
      <c r="B16" s="21" t="s">
        <v>3</v>
      </c>
      <c r="C16" s="202" t="s">
        <v>4</v>
      </c>
      <c r="D16" s="21" t="s">
        <v>5</v>
      </c>
      <c r="E16" s="21" t="s">
        <v>6</v>
      </c>
      <c r="F16" s="21"/>
      <c r="G16" s="104" t="s">
        <v>183</v>
      </c>
    </row>
    <row r="17" spans="1:7">
      <c r="E17" s="205" t="s">
        <v>369</v>
      </c>
      <c r="G17" s="200">
        <v>0</v>
      </c>
    </row>
    <row r="18" spans="1:7">
      <c r="G18" s="148"/>
    </row>
    <row r="19" spans="1:7" ht="13.5" thickBot="1">
      <c r="A19" s="83" t="s">
        <v>403</v>
      </c>
    </row>
    <row r="20" spans="1:7">
      <c r="A20" s="21" t="s">
        <v>2</v>
      </c>
      <c r="B20" s="21" t="s">
        <v>3</v>
      </c>
      <c r="C20" s="202" t="s">
        <v>4</v>
      </c>
      <c r="D20" s="21" t="s">
        <v>5</v>
      </c>
      <c r="E20" s="21" t="s">
        <v>6</v>
      </c>
      <c r="F20" s="21"/>
      <c r="G20" s="104" t="s">
        <v>183</v>
      </c>
    </row>
    <row r="21" spans="1:7">
      <c r="E21" s="205" t="s">
        <v>404</v>
      </c>
      <c r="G21" s="200">
        <v>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9"/>
  <sheetViews>
    <sheetView showGridLines="0" workbookViewId="0">
      <selection activeCell="D2" sqref="D2"/>
    </sheetView>
  </sheetViews>
  <sheetFormatPr defaultRowHeight="12.75"/>
  <cols>
    <col min="1" max="1" width="4.7109375" customWidth="1"/>
    <col min="2" max="2" width="6.7109375" style="180" customWidth="1"/>
    <col min="3" max="3" width="20.28515625" customWidth="1"/>
    <col min="4" max="4" width="18.42578125" bestFit="1" customWidth="1"/>
    <col min="5" max="5" width="7.28515625" customWidth="1"/>
    <col min="6" max="6" width="5.28515625" bestFit="1" customWidth="1"/>
    <col min="7" max="7" width="1.28515625" customWidth="1"/>
    <col min="8" max="8" width="7.140625" bestFit="1" customWidth="1"/>
  </cols>
  <sheetData>
    <row r="2" spans="2:8" ht="18.75">
      <c r="C2" s="181" t="s">
        <v>200</v>
      </c>
      <c r="D2" s="182">
        <v>45322</v>
      </c>
      <c r="E2" s="183"/>
    </row>
    <row r="3" spans="2:8" ht="18.75">
      <c r="C3" s="90"/>
      <c r="D3" s="183"/>
      <c r="E3" s="183"/>
    </row>
    <row r="4" spans="2:8" ht="15">
      <c r="B4" s="225"/>
      <c r="C4" s="226"/>
      <c r="D4" s="227" t="s">
        <v>353</v>
      </c>
      <c r="E4" s="227" t="s">
        <v>354</v>
      </c>
      <c r="F4" s="227" t="s">
        <v>355</v>
      </c>
      <c r="G4" s="227"/>
      <c r="H4" s="228" t="s">
        <v>225</v>
      </c>
    </row>
    <row r="5" spans="2:8">
      <c r="B5" s="229" t="s">
        <v>356</v>
      </c>
      <c r="C5" t="s">
        <v>277</v>
      </c>
      <c r="E5">
        <v>-5</v>
      </c>
      <c r="F5">
        <v>12</v>
      </c>
      <c r="H5" s="171">
        <f>ROUND(D5*E5/F5,2)</f>
        <v>0</v>
      </c>
    </row>
    <row r="6" spans="2:8">
      <c r="B6" s="229" t="s">
        <v>357</v>
      </c>
      <c r="C6" t="s">
        <v>358</v>
      </c>
      <c r="E6">
        <v>1</v>
      </c>
      <c r="F6">
        <v>1</v>
      </c>
      <c r="H6" s="171">
        <f>ROUND(D6*E6/F6,2)</f>
        <v>0</v>
      </c>
    </row>
    <row r="7" spans="2:8">
      <c r="B7" s="230"/>
      <c r="H7" s="231"/>
    </row>
    <row r="8" spans="2:8">
      <c r="B8" s="232" t="s">
        <v>320</v>
      </c>
      <c r="C8" s="233" t="s">
        <v>190</v>
      </c>
      <c r="D8" s="233"/>
      <c r="E8" s="233"/>
      <c r="F8" s="233"/>
      <c r="G8" s="233"/>
      <c r="H8" s="234">
        <f>-H5</f>
        <v>0</v>
      </c>
    </row>
    <row r="9" spans="2:8">
      <c r="B9" s="235" t="s">
        <v>323</v>
      </c>
      <c r="C9" s="236" t="s">
        <v>200</v>
      </c>
      <c r="D9" s="236"/>
      <c r="E9" s="236"/>
      <c r="F9" s="236"/>
      <c r="G9" s="236"/>
      <c r="H9" s="237">
        <f>-H6</f>
        <v>0</v>
      </c>
    </row>
  </sheetData>
  <phoneticPr fontId="2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Fixed Assets</vt:lpstr>
      <vt:lpstr>Current Assets</vt:lpstr>
      <vt:lpstr>Current Liabilities</vt:lpstr>
      <vt:lpstr>Funding</vt:lpstr>
      <vt:lpstr>Scale</vt:lpstr>
      <vt:lpstr>PAYE-NIC</vt:lpstr>
      <vt:lpstr>VAT</vt:lpstr>
      <vt:lpstr>Misc</vt:lpstr>
      <vt:lpstr>Accls</vt:lpstr>
      <vt:lpstr>PurchAccls</vt:lpstr>
      <vt:lpstr>DLA</vt:lpstr>
      <vt:lpstr>Pension</vt:lpstr>
      <vt:lpstr>RM.XLS</vt:lpstr>
      <vt:lpstr>WIP.XLS</vt:lpstr>
      <vt:lpstr>AD.XLSX</vt:lpstr>
      <vt:lpstr>AC.XLSX</vt:lpstr>
      <vt:lpstr>TB.XLSX</vt:lpstr>
      <vt:lpstr>Momentum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2021-02-05T14:47:25Z</cp:lastPrinted>
  <dcterms:created xsi:type="dcterms:W3CDTF">1999-01-26T15:49:18Z</dcterms:created>
  <dcterms:modified xsi:type="dcterms:W3CDTF">2024-03-23T10:17:50Z</dcterms:modified>
</cp:coreProperties>
</file>